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ndrickxcloud\web\Guldendal\Vastekosten\"/>
    </mc:Choice>
  </mc:AlternateContent>
  <xr:revisionPtr revIDLastSave="0" documentId="13_ncr:1_{57FE5539-88DD-45E3-9303-D014A26CAA55}" xr6:coauthVersionLast="47" xr6:coauthVersionMax="47" xr10:uidLastSave="{00000000-0000-0000-0000-000000000000}"/>
  <bookViews>
    <workbookView xWindow="-108" yWindow="-108" windowWidth="23256" windowHeight="12456" xr2:uid="{223B11DC-D135-4ACD-A9D5-B848AE1F8469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9" l="1"/>
  <c r="D36" i="9"/>
  <c r="D18" i="9" l="1"/>
  <c r="F18" i="9" s="1"/>
  <c r="D15" i="9"/>
  <c r="F15" i="9" s="1"/>
  <c r="D16" i="9"/>
  <c r="F16" i="9" s="1"/>
  <c r="D13" i="9"/>
  <c r="F13" i="9" s="1"/>
  <c r="D10" i="9"/>
  <c r="F10" i="9" s="1"/>
  <c r="B64" i="9"/>
  <c r="C3" i="9" s="1"/>
  <c r="C49" i="9"/>
  <c r="D48" i="9"/>
  <c r="F48" i="9" s="1"/>
  <c r="D47" i="9"/>
  <c r="F47" i="9" s="1"/>
  <c r="D46" i="9"/>
  <c r="F46" i="9" s="1"/>
  <c r="D45" i="9"/>
  <c r="F45" i="9" s="1"/>
  <c r="D44" i="9"/>
  <c r="F44" i="9" s="1"/>
  <c r="D43" i="9"/>
  <c r="F43" i="9" s="1"/>
  <c r="D42" i="9"/>
  <c r="F42" i="9" s="1"/>
  <c r="C39" i="9"/>
  <c r="D38" i="9"/>
  <c r="F38" i="9" s="1"/>
  <c r="D37" i="9"/>
  <c r="F37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D27" i="9"/>
  <c r="F27" i="9" s="1"/>
  <c r="D26" i="9"/>
  <c r="F26" i="9" s="1"/>
  <c r="D25" i="9"/>
  <c r="F25" i="9" s="1"/>
  <c r="C22" i="9"/>
  <c r="D21" i="9"/>
  <c r="F21" i="9" s="1"/>
  <c r="D20" i="9"/>
  <c r="F20" i="9" s="1"/>
  <c r="D19" i="9"/>
  <c r="F19" i="9" s="1"/>
  <c r="D17" i="9"/>
  <c r="F17" i="9" s="1"/>
  <c r="D14" i="9"/>
  <c r="F14" i="9" s="1"/>
  <c r="D12" i="9"/>
  <c r="F12" i="9" s="1"/>
  <c r="D11" i="9"/>
  <c r="F11" i="9" s="1"/>
  <c r="D9" i="9"/>
  <c r="F9" i="9" s="1"/>
  <c r="D8" i="9"/>
  <c r="F8" i="9" s="1"/>
  <c r="D7" i="9"/>
  <c r="F7" i="9" s="1"/>
  <c r="B67" i="8"/>
  <c r="C52" i="8"/>
  <c r="F51" i="8"/>
  <c r="F50" i="8"/>
  <c r="D50" i="8"/>
  <c r="D49" i="8"/>
  <c r="F49" i="8" s="1"/>
  <c r="D48" i="8"/>
  <c r="F48" i="8" s="1"/>
  <c r="F47" i="8"/>
  <c r="D47" i="8"/>
  <c r="F46" i="8"/>
  <c r="D46" i="8"/>
  <c r="F45" i="8"/>
  <c r="D45" i="8"/>
  <c r="D44" i="8"/>
  <c r="F44" i="8" s="1"/>
  <c r="D43" i="8"/>
  <c r="F43" i="8" s="1"/>
  <c r="F42" i="8"/>
  <c r="D42" i="8"/>
  <c r="D41" i="8"/>
  <c r="F41" i="8" s="1"/>
  <c r="C38" i="8"/>
  <c r="F37" i="8"/>
  <c r="D37" i="8"/>
  <c r="F36" i="8"/>
  <c r="D36" i="8"/>
  <c r="F35" i="8"/>
  <c r="D35" i="8"/>
  <c r="D34" i="8"/>
  <c r="F34" i="8" s="1"/>
  <c r="D33" i="8"/>
  <c r="F33" i="8" s="1"/>
  <c r="F32" i="8"/>
  <c r="D32" i="8"/>
  <c r="D31" i="8"/>
  <c r="F31" i="8" s="1"/>
  <c r="D30" i="8"/>
  <c r="F30" i="8" s="1"/>
  <c r="F29" i="8"/>
  <c r="D29" i="8"/>
  <c r="F28" i="8"/>
  <c r="D28" i="8"/>
  <c r="F27" i="8"/>
  <c r="D27" i="8"/>
  <c r="D26" i="8"/>
  <c r="F26" i="8" s="1"/>
  <c r="D25" i="8"/>
  <c r="F25" i="8" s="1"/>
  <c r="F24" i="8"/>
  <c r="D24" i="8"/>
  <c r="D23" i="8"/>
  <c r="F23" i="8" s="1"/>
  <c r="D22" i="8"/>
  <c r="F22" i="8" s="1"/>
  <c r="F21" i="8"/>
  <c r="D21" i="8"/>
  <c r="F20" i="8"/>
  <c r="D20" i="8"/>
  <c r="C17" i="8"/>
  <c r="D16" i="8"/>
  <c r="F16" i="8" s="1"/>
  <c r="D15" i="8"/>
  <c r="F15" i="8" s="1"/>
  <c r="F14" i="8"/>
  <c r="D14" i="8"/>
  <c r="D13" i="8"/>
  <c r="F13" i="8" s="1"/>
  <c r="D12" i="8"/>
  <c r="F12" i="8" s="1"/>
  <c r="F11" i="8"/>
  <c r="D11" i="8"/>
  <c r="F10" i="8"/>
  <c r="D10" i="8"/>
  <c r="F9" i="8"/>
  <c r="D9" i="8"/>
  <c r="D8" i="8"/>
  <c r="F8" i="8" s="1"/>
  <c r="D7" i="8"/>
  <c r="F7" i="8" s="1"/>
  <c r="C3" i="8"/>
  <c r="D46" i="7"/>
  <c r="F46" i="7" s="1"/>
  <c r="D42" i="7"/>
  <c r="F42" i="7" s="1"/>
  <c r="D41" i="7"/>
  <c r="F41" i="7" s="1"/>
  <c r="D32" i="7"/>
  <c r="F32" i="7" s="1"/>
  <c r="D31" i="7"/>
  <c r="F31" i="7" s="1"/>
  <c r="D28" i="7"/>
  <c r="F28" i="7" s="1"/>
  <c r="D25" i="7"/>
  <c r="F25" i="7" s="1"/>
  <c r="D7" i="7"/>
  <c r="F7" i="7" s="1"/>
  <c r="D8" i="7"/>
  <c r="F8" i="7" s="1"/>
  <c r="B63" i="7"/>
  <c r="C3" i="7" s="1"/>
  <c r="C48" i="7"/>
  <c r="D47" i="7"/>
  <c r="F47" i="7" s="1"/>
  <c r="D45" i="7"/>
  <c r="F45" i="7" s="1"/>
  <c r="D44" i="7"/>
  <c r="F44" i="7" s="1"/>
  <c r="D43" i="7"/>
  <c r="F43" i="7" s="1"/>
  <c r="D40" i="7"/>
  <c r="F40" i="7" s="1"/>
  <c r="D39" i="7"/>
  <c r="F39" i="7" s="1"/>
  <c r="D38" i="7"/>
  <c r="F38" i="7" s="1"/>
  <c r="D37" i="7"/>
  <c r="F37" i="7" s="1"/>
  <c r="D36" i="7"/>
  <c r="F36" i="7" s="1"/>
  <c r="C33" i="7"/>
  <c r="D30" i="7"/>
  <c r="F30" i="7" s="1"/>
  <c r="D29" i="7"/>
  <c r="F29" i="7" s="1"/>
  <c r="D27" i="7"/>
  <c r="F27" i="7" s="1"/>
  <c r="D26" i="7"/>
  <c r="F26" i="7" s="1"/>
  <c r="D24" i="7"/>
  <c r="F24" i="7" s="1"/>
  <c r="D23" i="7"/>
  <c r="F23" i="7" s="1"/>
  <c r="D22" i="7"/>
  <c r="F22" i="7" s="1"/>
  <c r="D21" i="7"/>
  <c r="F21" i="7" s="1"/>
  <c r="D20" i="7"/>
  <c r="F20" i="7" s="1"/>
  <c r="D19" i="7"/>
  <c r="F19" i="7" s="1"/>
  <c r="C16" i="7"/>
  <c r="D15" i="7"/>
  <c r="F15" i="7" s="1"/>
  <c r="D14" i="7"/>
  <c r="F14" i="7" s="1"/>
  <c r="D13" i="7"/>
  <c r="F13" i="7" s="1"/>
  <c r="D12" i="7"/>
  <c r="F12" i="7" s="1"/>
  <c r="D11" i="7"/>
  <c r="F11" i="7" s="1"/>
  <c r="D10" i="7"/>
  <c r="F10" i="7" s="1"/>
  <c r="D9" i="7"/>
  <c r="F9" i="7" s="1"/>
  <c r="F38" i="6"/>
  <c r="F39" i="6"/>
  <c r="F40" i="6"/>
  <c r="F41" i="6"/>
  <c r="F42" i="6"/>
  <c r="F43" i="6"/>
  <c r="F44" i="6"/>
  <c r="F45" i="6"/>
  <c r="F46" i="6"/>
  <c r="F47" i="6"/>
  <c r="D38" i="6"/>
  <c r="D39" i="6"/>
  <c r="D40" i="6"/>
  <c r="D41" i="6"/>
  <c r="D42" i="6"/>
  <c r="D43" i="6"/>
  <c r="D44" i="6"/>
  <c r="D45" i="6"/>
  <c r="D46" i="6"/>
  <c r="D47" i="6"/>
  <c r="D32" i="6"/>
  <c r="F32" i="6" s="1"/>
  <c r="D27" i="6"/>
  <c r="F27" i="6" s="1"/>
  <c r="D25" i="6"/>
  <c r="F25" i="6" s="1"/>
  <c r="C48" i="6"/>
  <c r="C34" i="6"/>
  <c r="C19" i="6"/>
  <c r="D14" i="6"/>
  <c r="F14" i="6" s="1"/>
  <c r="D12" i="6"/>
  <c r="F12" i="6" s="1"/>
  <c r="B63" i="6"/>
  <c r="C3" i="6" s="1"/>
  <c r="D37" i="6"/>
  <c r="F37" i="6" s="1"/>
  <c r="D33" i="6"/>
  <c r="F33" i="6" s="1"/>
  <c r="D31" i="6"/>
  <c r="F31" i="6" s="1"/>
  <c r="D30" i="6"/>
  <c r="F30" i="6" s="1"/>
  <c r="D29" i="6"/>
  <c r="F29" i="6" s="1"/>
  <c r="D28" i="6"/>
  <c r="F28" i="6" s="1"/>
  <c r="D26" i="6"/>
  <c r="F26" i="6" s="1"/>
  <c r="D24" i="6"/>
  <c r="F24" i="6" s="1"/>
  <c r="D23" i="6"/>
  <c r="F23" i="6" s="1"/>
  <c r="D22" i="6"/>
  <c r="F22" i="6" s="1"/>
  <c r="D18" i="6"/>
  <c r="F18" i="6" s="1"/>
  <c r="D17" i="6"/>
  <c r="F17" i="6" s="1"/>
  <c r="D16" i="6"/>
  <c r="F16" i="6" s="1"/>
  <c r="D15" i="6"/>
  <c r="F15" i="6" s="1"/>
  <c r="D13" i="6"/>
  <c r="F13" i="6" s="1"/>
  <c r="D11" i="6"/>
  <c r="F11" i="6" s="1"/>
  <c r="D10" i="6"/>
  <c r="F10" i="6" s="1"/>
  <c r="D9" i="6"/>
  <c r="F9" i="6" s="1"/>
  <c r="D8" i="6"/>
  <c r="F8" i="6" s="1"/>
  <c r="D7" i="6"/>
  <c r="F7" i="6" s="1"/>
  <c r="F43" i="5"/>
  <c r="D43" i="5"/>
  <c r="D42" i="5"/>
  <c r="F42" i="5" s="1"/>
  <c r="D37" i="5"/>
  <c r="F37" i="5" s="1"/>
  <c r="D25" i="5"/>
  <c r="F25" i="5" s="1"/>
  <c r="D18" i="5"/>
  <c r="F18" i="5" s="1"/>
  <c r="D15" i="5"/>
  <c r="F15" i="5" s="1"/>
  <c r="D9" i="5"/>
  <c r="F9" i="5" s="1"/>
  <c r="B60" i="5"/>
  <c r="C4" i="5" s="1"/>
  <c r="D44" i="5"/>
  <c r="F44" i="5" s="1"/>
  <c r="D41" i="5"/>
  <c r="F41" i="5" s="1"/>
  <c r="D40" i="5"/>
  <c r="F40" i="5" s="1"/>
  <c r="D39" i="5"/>
  <c r="F39" i="5" s="1"/>
  <c r="D38" i="5"/>
  <c r="F38" i="5" s="1"/>
  <c r="D36" i="5"/>
  <c r="F36" i="5" s="1"/>
  <c r="D35" i="5"/>
  <c r="F35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4" i="5"/>
  <c r="F24" i="5" s="1"/>
  <c r="D23" i="5"/>
  <c r="F23" i="5" s="1"/>
  <c r="D19" i="5"/>
  <c r="F19" i="5" s="1"/>
  <c r="D17" i="5"/>
  <c r="F17" i="5" s="1"/>
  <c r="D16" i="5"/>
  <c r="F16" i="5" s="1"/>
  <c r="D14" i="5"/>
  <c r="F14" i="5" s="1"/>
  <c r="D13" i="5"/>
  <c r="F13" i="5" s="1"/>
  <c r="D12" i="5"/>
  <c r="F12" i="5" s="1"/>
  <c r="D11" i="5"/>
  <c r="F11" i="5" s="1"/>
  <c r="D10" i="5"/>
  <c r="F10" i="5" s="1"/>
  <c r="D8" i="5"/>
  <c r="F8" i="5" s="1"/>
  <c r="D8" i="4"/>
  <c r="F8" i="4" s="1"/>
  <c r="D9" i="4"/>
  <c r="F9" i="4" s="1"/>
  <c r="D10" i="4"/>
  <c r="F10" i="4" s="1"/>
  <c r="B54" i="4"/>
  <c r="C3" i="4" s="1"/>
  <c r="D38" i="4"/>
  <c r="F38" i="4" s="1"/>
  <c r="D37" i="4"/>
  <c r="F37" i="4" s="1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5" i="4"/>
  <c r="F15" i="4" s="1"/>
  <c r="D14" i="4"/>
  <c r="F14" i="4" s="1"/>
  <c r="D13" i="4"/>
  <c r="F13" i="4" s="1"/>
  <c r="D12" i="4"/>
  <c r="F12" i="4" s="1"/>
  <c r="D11" i="4"/>
  <c r="F11" i="4" s="1"/>
  <c r="D7" i="4"/>
  <c r="F7" i="4" s="1"/>
  <c r="F49" i="9" l="1"/>
  <c r="F22" i="9"/>
  <c r="F39" i="9"/>
  <c r="F52" i="8"/>
  <c r="F17" i="8"/>
  <c r="F38" i="8"/>
  <c r="F16" i="7"/>
  <c r="F48" i="7"/>
  <c r="F33" i="7"/>
  <c r="F48" i="6"/>
  <c r="F34" i="6"/>
  <c r="F19" i="6"/>
  <c r="F32" i="5"/>
  <c r="F45" i="5"/>
  <c r="F20" i="5"/>
  <c r="F39" i="4"/>
  <c r="F16" i="4"/>
  <c r="F28" i="4"/>
  <c r="C2" i="9" l="1"/>
  <c r="C4" i="9" s="1"/>
  <c r="C2" i="8"/>
  <c r="C4" i="8" s="1"/>
  <c r="C2" i="7"/>
  <c r="C4" i="7" s="1"/>
  <c r="C2" i="6"/>
  <c r="C4" i="6" s="1"/>
  <c r="C2" i="5"/>
  <c r="C3" i="5" s="1"/>
  <c r="C5" i="5" s="1"/>
  <c r="C2" i="4"/>
  <c r="C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tc={C3EFAE3B-FBEA-4C6F-A8BC-8F50E7747FB0}</author>
  </authors>
  <commentList>
    <comment ref="D20" authorId="0" shapeId="0" xr:uid="{C3EFAE3B-FBEA-4C6F-A8BC-8F50E7747FB0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tc={E6D9D0ED-233A-47E6-A871-24A0071D20FE}</author>
  </authors>
  <commentList>
    <comment ref="D15" authorId="0" shapeId="0" xr:uid="{E6D9D0ED-233A-47E6-A871-24A0071D20FE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tc={A6440A75-C6F4-4A96-9876-FA46BDF3812D}</author>
  </authors>
  <commentList>
    <comment ref="D14" authorId="0" shapeId="0" xr:uid="{A6440A75-C6F4-4A96-9876-FA46BDF3812D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tc={EACE8543-CD5A-4047-97F4-A24F22083BC0}</author>
  </authors>
  <commentList>
    <comment ref="D17" authorId="0" shapeId="0" xr:uid="{EACE8543-CD5A-4047-97F4-A24F22083BC0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tc={2229F708-6809-45FB-B777-170858AF46C2}</author>
  </authors>
  <commentList>
    <comment ref="D17" authorId="0" shapeId="0" xr:uid="{2229F708-6809-45FB-B777-170858AF46C2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tc={3CA5D40C-AF20-4CA9-A4BB-BF8CE21356DF}</author>
  </authors>
  <commentList>
    <comment ref="D14" authorId="0" shapeId="0" xr:uid="{3CA5D40C-AF20-4CA9-A4BB-BF8CE21356DF}">
      <text>
        <t>[Threaded comment]
Your version of Excel allows you to read this threaded comment; however, any edits to it will get removed if the file is opened in a newer version of Excel. Learn more: https://go.microsoft.com/fwlink/?linkid=870924
Comment:
    6/254</t>
      </text>
    </comment>
  </commentList>
</comments>
</file>

<file path=xl/sharedStrings.xml><?xml version="1.0" encoding="utf-8"?>
<sst xmlns="http://schemas.openxmlformats.org/spreadsheetml/2006/main" count="433" uniqueCount="94">
  <si>
    <t>Kelderverdieping</t>
  </si>
  <si>
    <t>Water algemene delen</t>
  </si>
  <si>
    <t>Elektriciteit algemene delen (9199)</t>
  </si>
  <si>
    <t>Elektriciteit algemene delen (0198)</t>
  </si>
  <si>
    <t>Brandverzekering</t>
  </si>
  <si>
    <t>Totaal</t>
  </si>
  <si>
    <t>Aandeel 8+20/1500</t>
  </si>
  <si>
    <t>Totaal Kelderverdieping</t>
  </si>
  <si>
    <t>Complex</t>
  </si>
  <si>
    <t>Aandeel 8+212+20/10000</t>
  </si>
  <si>
    <t>Overig onderh. Afvoeren, riolering en pompinst.</t>
  </si>
  <si>
    <t>Erelonen syndici</t>
  </si>
  <si>
    <t>Gebouw E</t>
  </si>
  <si>
    <t>Totaal Complex</t>
  </si>
  <si>
    <t>Totaal Gebouw E</t>
  </si>
  <si>
    <t>Keuring liften</t>
  </si>
  <si>
    <t>Deuren &amp; Sloten</t>
  </si>
  <si>
    <t>Schoonmaak gebouw volgens contract</t>
  </si>
  <si>
    <t>Elektriciteit algemene delen (0037)</t>
  </si>
  <si>
    <t>Aandeel 212/4137</t>
  </si>
  <si>
    <t>Totaal kosten=Complex+Gebouw E+Kelder</t>
  </si>
  <si>
    <t>Guldendal Goudleerstraat 2 GLVL 2, 2800 Mechelen</t>
  </si>
  <si>
    <t>Voorschotten ontvangen</t>
  </si>
  <si>
    <t>Augustus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</si>
  <si>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</si>
  <si>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</si>
  <si>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</si>
  <si>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</si>
  <si>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</si>
  <si>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</si>
  <si>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</si>
  <si>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</si>
  <si>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</si>
  <si>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</si>
  <si>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</si>
  <si>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Voorschotten</t>
  </si>
  <si>
    <t>Bankkosten en kosten van schulden</t>
  </si>
  <si>
    <t>Over. Onderh. Elektr. Installaties</t>
  </si>
  <si>
    <t>Onderhoudscontract liften</t>
  </si>
  <si>
    <t>Brandblustoestellen</t>
  </si>
  <si>
    <t>Consumpties vergaderingen</t>
  </si>
  <si>
    <t>Informatieverstrekking op het internet</t>
  </si>
  <si>
    <t>Overig Onderhoud Tuinen en Directe Omgeving</t>
  </si>
  <si>
    <t>Lucht- en Rookafzuigingsinstallaties</t>
  </si>
  <si>
    <t>Onderhoud Garagepoort</t>
  </si>
  <si>
    <t>Aandeel Huurder</t>
  </si>
  <si>
    <t>Onderh. Tuinen en Dir. Omgeving volgens Contr.</t>
  </si>
  <si>
    <t>Schoonmaak Gebouw volgens Contract</t>
  </si>
  <si>
    <t>Afrekening Huurder periode 01/08/2019-31/07/2020</t>
  </si>
  <si>
    <t>01/08/2020-31/7/2021</t>
  </si>
  <si>
    <t>Afrekening Huurder</t>
  </si>
  <si>
    <t>Kosten voor de huurperiode</t>
  </si>
  <si>
    <t>Periode</t>
  </si>
  <si>
    <t>01/02/2021-31/07/2021</t>
  </si>
  <si>
    <t>01/08/2020-31/07/2021</t>
  </si>
  <si>
    <t>Link</t>
  </si>
  <si>
    <t>Brandbestrijding Overige</t>
  </si>
  <si>
    <t>Overig onderh. Elektr. Installaties</t>
  </si>
  <si>
    <t>Postzegels</t>
  </si>
  <si>
    <t>Rechtsbijstand</t>
  </si>
  <si>
    <t>Diverse Kosten</t>
  </si>
  <si>
    <t>Onderh. En Herst. Liften n.b.i. Onderhoudscontr.</t>
  </si>
  <si>
    <t>Overig Onderh. Afvoeren, Riolering en Pompinst.</t>
  </si>
  <si>
    <t>Franchise</t>
  </si>
  <si>
    <t>Veiligheidssignalisatie/Noodverlichting</t>
  </si>
  <si>
    <t>Aanleg Tuinen en Directe Omgeving</t>
  </si>
  <si>
    <t>Andere erelonen</t>
  </si>
  <si>
    <t>Gebruik vergaderzalen</t>
  </si>
  <si>
    <t>Renovatie Electrische Installaties</t>
  </si>
  <si>
    <t>Franchise &amp; Schadekosten/Opbr</t>
  </si>
  <si>
    <t>Brandmelding en Brandetectie</t>
  </si>
  <si>
    <t>01/08/2021-31/7/2022</t>
  </si>
  <si>
    <t>Kosten</t>
  </si>
  <si>
    <t>01/08/2019-31/07/2020</t>
  </si>
  <si>
    <t>01/08/2022-31/7/2023</t>
  </si>
  <si>
    <t>Schoonmaak gebouw andere</t>
  </si>
  <si>
    <t>Erelonen deskundigen</t>
  </si>
  <si>
    <t>Kosten beheer</t>
  </si>
  <si>
    <t>Schoonmaak Gebouw Andere</t>
  </si>
  <si>
    <t>Onderh. Hal, Trapzalen, Gangen</t>
  </si>
  <si>
    <t>Renovatie</t>
  </si>
  <si>
    <t>01/08/2023-31/7/2024</t>
  </si>
  <si>
    <t>Brandmelding en Branddetectie</t>
  </si>
  <si>
    <t>Keuring Elektrische Installaties</t>
  </si>
  <si>
    <t>Onderhoud Terrassen</t>
  </si>
  <si>
    <t>Onderhoud Daken</t>
  </si>
  <si>
    <t>Andere Erelonen</t>
  </si>
  <si>
    <t>Afrondingsverschil bij Afrekening</t>
  </si>
  <si>
    <t>01/08/2024-31/7/2025</t>
  </si>
  <si>
    <t>Onderhoudsproducten schoonmaak</t>
  </si>
  <si>
    <t>Onderhoud daken</t>
  </si>
  <si>
    <t>Link naar kosten-lasten huurder-verhuurder</t>
  </si>
  <si>
    <t>Over. Onderh. Elektrische Installaties</t>
  </si>
  <si>
    <t>Lucht- en rookafzuigingsinstallaties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</si>
</sst>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0.0000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9" fontId="0" fillId="0" borderId="0" xfId="0" applyNumberFormat="1"/>
    <xf numFmtId="9" fontId="0" fillId="0" borderId="0" xfId="2" applyFont="1"/>
    <xf numFmtId="0" fontId="2" fillId="0" borderId="0" xfId="0" applyFont="1" applyAlignment="1">
      <alignment wrapText="1"/>
    </xf>
    <xf numFmtId="164" fontId="2" fillId="0" borderId="0" xfId="1" applyFont="1"/>
    <xf numFmtId="165" fontId="0" fillId="0" borderId="0" xfId="0" applyNumberFormat="1"/>
    <xf numFmtId="166" fontId="0" fillId="0" borderId="0" xfId="0" applyNumberFormat="1"/>
    <xf numFmtId="4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3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Hendrickx" id="{D55E8635-E5E1-488D-97AE-8F3419320932}" userId="S::pehendri@microsoft.com::9c0781ab-5e0a-4767-af28-11af508e09c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0-10-09T14:40:41.69" personId="{D55E8635-E5E1-488D-97AE-8F3419320932}" id="{C3EFAE3B-FBEA-4C6F-A8BC-8F50E7747FB0}">
    <text>6/254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5" dT="2020-10-09T14:40:41.69" personId="{D55E8635-E5E1-488D-97AE-8F3419320932}" id="{E6D9D0ED-233A-47E6-A871-24A0071D20FE}">
    <text>6/254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4" dT="2020-10-09T14:40:41.69" personId="{D55E8635-E5E1-488D-97AE-8F3419320932}" id="{A6440A75-C6F4-4A96-9876-FA46BDF3812D}">
    <text>6/254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7" dT="2020-10-09T14:40:41.69" personId="{D55E8635-E5E1-488D-97AE-8F3419320932}" id="{EACE8543-CD5A-4047-97F4-A24F22083BC0}">
    <text>6/254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7" dT="2020-10-09T14:40:41.69" personId="{D55E8635-E5E1-488D-97AE-8F3419320932}" id="{2229F708-6809-45FB-B777-170858AF46C2}">
    <text>6/254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4" dT="2020-10-09T14:40:41.69" personId="{D55E8635-E5E1-488D-97AE-8F3419320932}" id="{3CA5D40C-AF20-4CA9-A4BB-BF8CE21356DF}">
    <text>6/254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yndic.be/blog/kosten-lasten-huurder-verhuurder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syndic.be/blog/kosten-lasten-huurder-verhuurder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esyndic.be/blog/kosten-lasten-huurder-verhuurder" TargetMode="Externa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esyndic.be/blog/kosten-lasten-huurder-verhuurder" TargetMode="Externa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esyndic.be/blog/kosten-lasten-huurder-verhuurder" TargetMode="External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47ED-41E3-4C0B-9DA4-00EE56C2026C}">
  <dimension ref="A1:I64"/>
  <sheetViews>
    <sheetView tabSelected="1" zoomScale="85" zoomScaleNormal="85" workbookViewId="0">
      <selection activeCell="C39" sqref="C39"/>
    </sheetView>
  </sheetViews>
  <sheetFormatPr defaultRowHeight="14.4" x14ac:dyDescent="0.3"/>
  <cols>
    <col min="1" max="1" width="20.6640625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  <col min="6" max="6" width="9.88671875" bestFit="1" customWidth="1"/>
  </cols>
  <sheetData>
    <row r="1" spans="1:6" x14ac:dyDescent="0.3">
      <c r="B1" s="3" t="s">
        <v>21</v>
      </c>
      <c r="C1" s="15" t="s">
        <v>88</v>
      </c>
    </row>
    <row r="2" spans="1:6" x14ac:dyDescent="0.3">
      <c r="A2" s="12"/>
      <c r="B2" t="s">
        <v>20</v>
      </c>
      <c r="C2" s="2">
        <f>F22+F39+F49</f>
        <v>979.54814215982606</v>
      </c>
      <c r="D2" s="11"/>
    </row>
    <row r="3" spans="1:6" x14ac:dyDescent="0.3">
      <c r="B3" t="s">
        <v>35</v>
      </c>
      <c r="C3" s="2">
        <f>-B64</f>
        <v>-900</v>
      </c>
      <c r="D3" s="2"/>
    </row>
    <row r="4" spans="1:6" x14ac:dyDescent="0.3">
      <c r="A4" s="14"/>
      <c r="B4" s="3" t="s">
        <v>50</v>
      </c>
      <c r="C4" s="4">
        <f>C2+C3</f>
        <v>79.548142159826057</v>
      </c>
      <c r="D4" s="4"/>
    </row>
    <row r="5" spans="1:6" x14ac:dyDescent="0.3">
      <c r="B5" s="3"/>
      <c r="C5" s="4"/>
      <c r="E5" s="14" t="s">
        <v>91</v>
      </c>
    </row>
    <row r="6" spans="1:6" ht="14.4" customHeight="1" x14ac:dyDescent="0.3">
      <c r="B6" s="3" t="s">
        <v>8</v>
      </c>
      <c r="C6" s="3" t="s">
        <v>72</v>
      </c>
      <c r="D6" s="3" t="s">
        <v>9</v>
      </c>
      <c r="E6" s="7" t="s">
        <v>45</v>
      </c>
      <c r="F6" s="3" t="s">
        <v>5</v>
      </c>
    </row>
    <row r="7" spans="1:6" x14ac:dyDescent="0.3">
      <c r="A7">
        <v>610070</v>
      </c>
      <c r="B7" t="s">
        <v>64</v>
      </c>
      <c r="C7" s="1">
        <v>2298.67</v>
      </c>
      <c r="D7" s="9">
        <f t="shared" ref="D7:D21" si="0">240/10000</f>
        <v>2.4E-2</v>
      </c>
      <c r="E7" s="5">
        <v>0</v>
      </c>
      <c r="F7" s="2">
        <f t="shared" ref="F7:F21" si="1">C7*D7*E7</f>
        <v>0</v>
      </c>
    </row>
    <row r="8" spans="1:6" x14ac:dyDescent="0.3">
      <c r="A8">
        <v>610220</v>
      </c>
      <c r="B8" t="s">
        <v>37</v>
      </c>
      <c r="C8" s="1">
        <v>280.72000000000003</v>
      </c>
      <c r="D8" s="9">
        <f t="shared" si="0"/>
        <v>2.4E-2</v>
      </c>
      <c r="E8" s="5">
        <v>1</v>
      </c>
      <c r="F8" s="2">
        <f t="shared" si="1"/>
        <v>6.737280000000001</v>
      </c>
    </row>
    <row r="9" spans="1:6" x14ac:dyDescent="0.3">
      <c r="A9">
        <v>610370</v>
      </c>
      <c r="B9" t="s">
        <v>10</v>
      </c>
      <c r="C9" s="1">
        <v>491.48</v>
      </c>
      <c r="D9" s="9">
        <f t="shared" si="0"/>
        <v>2.4E-2</v>
      </c>
      <c r="E9" s="5">
        <v>1</v>
      </c>
      <c r="F9" s="2">
        <f t="shared" si="1"/>
        <v>11.795520000000002</v>
      </c>
    </row>
    <row r="10" spans="1:6" x14ac:dyDescent="0.3">
      <c r="A10">
        <v>610520</v>
      </c>
      <c r="B10" t="s">
        <v>89</v>
      </c>
      <c r="C10" s="1">
        <v>13.35</v>
      </c>
      <c r="D10" s="9">
        <f t="shared" si="0"/>
        <v>2.4E-2</v>
      </c>
      <c r="E10" s="5">
        <v>1</v>
      </c>
      <c r="F10" s="2">
        <f t="shared" si="1"/>
        <v>0.32040000000000002</v>
      </c>
    </row>
    <row r="11" spans="1:6" x14ac:dyDescent="0.3">
      <c r="A11">
        <v>610600</v>
      </c>
      <c r="B11" t="s">
        <v>46</v>
      </c>
      <c r="C11" s="1">
        <v>9861.5</v>
      </c>
      <c r="D11" s="9">
        <f t="shared" si="0"/>
        <v>2.4E-2</v>
      </c>
      <c r="E11" s="5">
        <v>1</v>
      </c>
      <c r="F11" s="2">
        <f t="shared" si="1"/>
        <v>236.67600000000002</v>
      </c>
    </row>
    <row r="12" spans="1:6" x14ac:dyDescent="0.3">
      <c r="A12">
        <v>610730</v>
      </c>
      <c r="B12" t="s">
        <v>90</v>
      </c>
      <c r="C12" s="1">
        <v>659.45</v>
      </c>
      <c r="D12" s="9">
        <f t="shared" si="0"/>
        <v>2.4E-2</v>
      </c>
      <c r="E12" s="5">
        <v>1</v>
      </c>
      <c r="F12" s="2">
        <f t="shared" si="1"/>
        <v>15.826800000000002</v>
      </c>
    </row>
    <row r="13" spans="1:6" x14ac:dyDescent="0.3">
      <c r="A13">
        <v>611100</v>
      </c>
      <c r="B13" t="s">
        <v>80</v>
      </c>
      <c r="C13" s="1">
        <v>16172.17</v>
      </c>
      <c r="D13" s="9">
        <f t="shared" si="0"/>
        <v>2.4E-2</v>
      </c>
      <c r="E13" s="5">
        <v>0</v>
      </c>
      <c r="F13" s="2">
        <f t="shared" si="1"/>
        <v>0</v>
      </c>
    </row>
    <row r="14" spans="1:6" x14ac:dyDescent="0.3">
      <c r="A14">
        <v>613000</v>
      </c>
      <c r="B14" t="s">
        <v>11</v>
      </c>
      <c r="C14" s="1">
        <v>8966.56</v>
      </c>
      <c r="D14" s="9">
        <f t="shared" si="0"/>
        <v>2.4E-2</v>
      </c>
      <c r="E14" s="6">
        <v>0.34</v>
      </c>
      <c r="F14" s="2">
        <f t="shared" si="1"/>
        <v>73.16712960000001</v>
      </c>
    </row>
    <row r="15" spans="1:6" x14ac:dyDescent="0.3">
      <c r="A15">
        <v>613030</v>
      </c>
      <c r="B15" t="s">
        <v>76</v>
      </c>
      <c r="C15" s="1">
        <v>1639.55</v>
      </c>
      <c r="D15" s="9">
        <f t="shared" si="0"/>
        <v>2.4E-2</v>
      </c>
      <c r="E15" s="6">
        <v>0</v>
      </c>
      <c r="F15" s="2">
        <f t="shared" ref="F15" si="2">C15*D15*E15</f>
        <v>0</v>
      </c>
    </row>
    <row r="16" spans="1:6" x14ac:dyDescent="0.3">
      <c r="A16">
        <v>613050</v>
      </c>
      <c r="B16" t="s">
        <v>66</v>
      </c>
      <c r="C16" s="1">
        <v>275</v>
      </c>
      <c r="D16" s="9">
        <f t="shared" si="0"/>
        <v>2.4E-2</v>
      </c>
      <c r="E16" s="6">
        <v>0</v>
      </c>
      <c r="F16" s="2">
        <f t="shared" si="1"/>
        <v>0</v>
      </c>
    </row>
    <row r="17" spans="1:9" x14ac:dyDescent="0.3">
      <c r="A17">
        <v>614600</v>
      </c>
      <c r="B17" t="s">
        <v>59</v>
      </c>
      <c r="C17" s="1">
        <v>494.68</v>
      </c>
      <c r="D17" s="9">
        <f t="shared" si="0"/>
        <v>2.4E-2</v>
      </c>
      <c r="E17" s="6">
        <v>0</v>
      </c>
      <c r="F17" s="2">
        <f t="shared" si="1"/>
        <v>0</v>
      </c>
    </row>
    <row r="18" spans="1:9" x14ac:dyDescent="0.3">
      <c r="A18">
        <v>616010</v>
      </c>
      <c r="B18" t="s">
        <v>58</v>
      </c>
      <c r="C18" s="1">
        <v>15</v>
      </c>
      <c r="D18" s="9">
        <f t="shared" si="0"/>
        <v>2.4E-2</v>
      </c>
      <c r="E18" s="6">
        <v>0</v>
      </c>
      <c r="F18" s="2">
        <f t="shared" ref="F18" si="3">C18*D18*E18</f>
        <v>0</v>
      </c>
    </row>
    <row r="19" spans="1:9" x14ac:dyDescent="0.3">
      <c r="A19">
        <v>616100</v>
      </c>
      <c r="B19" t="s">
        <v>67</v>
      </c>
      <c r="C19" s="1">
        <v>290.8</v>
      </c>
      <c r="D19" s="9">
        <f t="shared" si="0"/>
        <v>2.4E-2</v>
      </c>
      <c r="E19" s="6">
        <v>0</v>
      </c>
      <c r="F19" s="2">
        <f t="shared" si="1"/>
        <v>0</v>
      </c>
    </row>
    <row r="20" spans="1:9" x14ac:dyDescent="0.3">
      <c r="A20">
        <v>616600</v>
      </c>
      <c r="B20" t="s">
        <v>41</v>
      </c>
      <c r="C20" s="1">
        <v>254</v>
      </c>
      <c r="D20" s="9">
        <f>6/254</f>
        <v>2.3622047244094488E-2</v>
      </c>
      <c r="E20" s="6">
        <v>0</v>
      </c>
      <c r="F20" s="2">
        <f t="shared" si="1"/>
        <v>0</v>
      </c>
    </row>
    <row r="21" spans="1:9" x14ac:dyDescent="0.3">
      <c r="A21">
        <v>650000</v>
      </c>
      <c r="B21" t="s">
        <v>36</v>
      </c>
      <c r="C21" s="1">
        <v>278.5</v>
      </c>
      <c r="D21" s="9">
        <f t="shared" si="0"/>
        <v>2.4E-2</v>
      </c>
      <c r="E21" s="6">
        <v>0</v>
      </c>
      <c r="F21" s="2">
        <f t="shared" si="1"/>
        <v>0</v>
      </c>
    </row>
    <row r="22" spans="1:9" x14ac:dyDescent="0.3">
      <c r="B22" s="3" t="s">
        <v>13</v>
      </c>
      <c r="C22" s="4">
        <f>SUM(C7:C21)</f>
        <v>41991.430000000008</v>
      </c>
      <c r="F22" s="4">
        <f>SUM(F7:F21)</f>
        <v>344.5231296</v>
      </c>
    </row>
    <row r="24" spans="1:9" ht="14.4" customHeight="1" x14ac:dyDescent="0.3">
      <c r="B24" s="3" t="s">
        <v>12</v>
      </c>
      <c r="C24" s="3" t="s">
        <v>72</v>
      </c>
      <c r="D24" s="3" t="s">
        <v>19</v>
      </c>
      <c r="E24" s="7" t="s">
        <v>45</v>
      </c>
      <c r="F24" s="3" t="s">
        <v>5</v>
      </c>
      <c r="I24" s="2"/>
    </row>
    <row r="25" spans="1:9" x14ac:dyDescent="0.3">
      <c r="A25">
        <v>610100</v>
      </c>
      <c r="B25" t="s">
        <v>15</v>
      </c>
      <c r="C25" s="1">
        <v>889.24</v>
      </c>
      <c r="D25" s="10">
        <f>212/4137</f>
        <v>5.1244863427604544E-2</v>
      </c>
      <c r="E25" s="6">
        <v>0</v>
      </c>
      <c r="F25" s="2">
        <f t="shared" ref="F25:F38" si="4">C25*D25*E25</f>
        <v>0</v>
      </c>
    </row>
    <row r="26" spans="1:9" x14ac:dyDescent="0.3">
      <c r="A26">
        <v>610110</v>
      </c>
      <c r="B26" t="s">
        <v>38</v>
      </c>
      <c r="C26" s="1">
        <v>5242.01</v>
      </c>
      <c r="D26" s="10">
        <f t="shared" ref="D26:D38" si="5">212/4137</f>
        <v>5.1244863427604544E-2</v>
      </c>
      <c r="E26" s="6">
        <v>0.5</v>
      </c>
      <c r="F26" s="2">
        <f t="shared" si="4"/>
        <v>134.31304326806864</v>
      </c>
    </row>
    <row r="27" spans="1:9" x14ac:dyDescent="0.3">
      <c r="A27">
        <v>610370</v>
      </c>
      <c r="B27" t="s">
        <v>10</v>
      </c>
      <c r="C27" s="1">
        <v>2320.98</v>
      </c>
      <c r="D27" s="10">
        <f t="shared" si="5"/>
        <v>5.1244863427604544E-2</v>
      </c>
      <c r="E27" s="6">
        <v>1</v>
      </c>
      <c r="F27" s="2">
        <f t="shared" si="4"/>
        <v>118.93830311820159</v>
      </c>
    </row>
    <row r="28" spans="1:9" x14ac:dyDescent="0.3">
      <c r="A28">
        <v>610431</v>
      </c>
      <c r="B28" t="s">
        <v>16</v>
      </c>
      <c r="C28" s="1">
        <v>102.85</v>
      </c>
      <c r="D28" s="10">
        <f t="shared" si="5"/>
        <v>5.1244863427604544E-2</v>
      </c>
      <c r="E28" s="6">
        <v>1</v>
      </c>
      <c r="F28" s="2">
        <f t="shared" si="4"/>
        <v>5.2705342035291274</v>
      </c>
    </row>
    <row r="29" spans="1:9" x14ac:dyDescent="0.3">
      <c r="A29">
        <v>610500</v>
      </c>
      <c r="B29" t="s">
        <v>17</v>
      </c>
      <c r="C29" s="1">
        <v>5126.3</v>
      </c>
      <c r="D29" s="10">
        <f t="shared" si="5"/>
        <v>5.1244863427604544E-2</v>
      </c>
      <c r="E29" s="6">
        <v>1</v>
      </c>
      <c r="F29" s="2">
        <f t="shared" si="4"/>
        <v>262.69654338892917</v>
      </c>
    </row>
    <row r="30" spans="1:9" x14ac:dyDescent="0.3">
      <c r="A30">
        <v>612010</v>
      </c>
      <c r="B30" t="s">
        <v>1</v>
      </c>
      <c r="C30" s="1">
        <v>610.28</v>
      </c>
      <c r="D30" s="10">
        <f t="shared" si="5"/>
        <v>5.1244863427604544E-2</v>
      </c>
      <c r="E30" s="6">
        <v>1</v>
      </c>
      <c r="F30" s="2">
        <f t="shared" si="4"/>
        <v>31.2737152525985</v>
      </c>
    </row>
    <row r="31" spans="1:9" x14ac:dyDescent="0.3">
      <c r="A31">
        <v>612101</v>
      </c>
      <c r="B31" t="s">
        <v>18</v>
      </c>
      <c r="C31" s="1">
        <v>429.6</v>
      </c>
      <c r="D31" s="10">
        <f t="shared" si="5"/>
        <v>5.1244863427604544E-2</v>
      </c>
      <c r="E31" s="6">
        <v>1</v>
      </c>
      <c r="F31" s="2">
        <f t="shared" si="4"/>
        <v>22.014793328498914</v>
      </c>
    </row>
    <row r="32" spans="1:9" x14ac:dyDescent="0.3">
      <c r="A32">
        <v>613030</v>
      </c>
      <c r="B32" t="s">
        <v>76</v>
      </c>
      <c r="C32" s="1">
        <v>1222.0999999999999</v>
      </c>
      <c r="D32" s="10">
        <f t="shared" si="5"/>
        <v>5.1244863427604544E-2</v>
      </c>
      <c r="E32" s="6">
        <v>0</v>
      </c>
      <c r="F32" s="2">
        <f t="shared" si="4"/>
        <v>0</v>
      </c>
    </row>
    <row r="33" spans="1:6" x14ac:dyDescent="0.3">
      <c r="A33">
        <v>613050</v>
      </c>
      <c r="B33" t="s">
        <v>86</v>
      </c>
      <c r="C33" s="1">
        <v>225</v>
      </c>
      <c r="D33" s="10">
        <f t="shared" si="5"/>
        <v>5.1244863427604544E-2</v>
      </c>
      <c r="E33" s="6">
        <v>0</v>
      </c>
      <c r="F33" s="2">
        <f t="shared" si="4"/>
        <v>0</v>
      </c>
    </row>
    <row r="34" spans="1:6" x14ac:dyDescent="0.3">
      <c r="A34">
        <v>614000</v>
      </c>
      <c r="B34" t="s">
        <v>4</v>
      </c>
      <c r="C34" s="1">
        <v>3218.65</v>
      </c>
      <c r="D34" s="10">
        <f t="shared" si="5"/>
        <v>5.1244863427604544E-2</v>
      </c>
      <c r="E34" s="6">
        <v>0</v>
      </c>
      <c r="F34" s="2">
        <f t="shared" si="4"/>
        <v>0</v>
      </c>
    </row>
    <row r="35" spans="1:6" x14ac:dyDescent="0.3">
      <c r="A35">
        <v>614700</v>
      </c>
      <c r="B35" t="s">
        <v>69</v>
      </c>
      <c r="C35" s="1">
        <v>287.94</v>
      </c>
      <c r="D35" s="10">
        <f t="shared" si="5"/>
        <v>5.1244863427604544E-2</v>
      </c>
      <c r="E35" s="6">
        <v>0</v>
      </c>
      <c r="F35" s="2">
        <f t="shared" si="4"/>
        <v>0</v>
      </c>
    </row>
    <row r="36" spans="1:6" x14ac:dyDescent="0.3">
      <c r="A36">
        <v>616010</v>
      </c>
      <c r="B36" t="s">
        <v>58</v>
      </c>
      <c r="C36" s="1">
        <v>15</v>
      </c>
      <c r="D36" s="10">
        <f t="shared" si="5"/>
        <v>5.1244863427604544E-2</v>
      </c>
      <c r="E36" s="6">
        <v>0</v>
      </c>
      <c r="F36" s="2">
        <f t="shared" si="4"/>
        <v>0</v>
      </c>
    </row>
    <row r="37" spans="1:6" x14ac:dyDescent="0.3">
      <c r="A37">
        <v>616630</v>
      </c>
      <c r="B37" t="s">
        <v>77</v>
      </c>
      <c r="C37" s="1">
        <v>356.65</v>
      </c>
      <c r="D37" s="10">
        <f t="shared" si="5"/>
        <v>5.1244863427604544E-2</v>
      </c>
      <c r="E37" s="5">
        <v>0</v>
      </c>
      <c r="F37" s="2">
        <f t="shared" si="4"/>
        <v>0</v>
      </c>
    </row>
    <row r="38" spans="1:6" x14ac:dyDescent="0.3">
      <c r="A38">
        <v>650000</v>
      </c>
      <c r="B38" t="s">
        <v>36</v>
      </c>
      <c r="C38" s="1">
        <v>225.57</v>
      </c>
      <c r="D38" s="10">
        <f t="shared" si="5"/>
        <v>5.1244863427604544E-2</v>
      </c>
      <c r="E38" s="5">
        <v>0</v>
      </c>
      <c r="F38" s="2">
        <f t="shared" si="4"/>
        <v>0</v>
      </c>
    </row>
    <row r="39" spans="1:6" x14ac:dyDescent="0.3">
      <c r="B39" s="3" t="s">
        <v>14</v>
      </c>
      <c r="C39" s="4">
        <f>SUM(C25:C38)</f>
        <v>20272.170000000002</v>
      </c>
      <c r="F39" s="4">
        <f>SUM(F25:F38)</f>
        <v>574.50693255982605</v>
      </c>
    </row>
    <row r="41" spans="1:6" ht="14.4" customHeight="1" x14ac:dyDescent="0.3">
      <c r="B41" s="3" t="s">
        <v>0</v>
      </c>
      <c r="C41" s="3" t="s">
        <v>72</v>
      </c>
      <c r="D41" s="3" t="s">
        <v>6</v>
      </c>
      <c r="E41" s="7" t="s">
        <v>45</v>
      </c>
      <c r="F41" s="3" t="s">
        <v>5</v>
      </c>
    </row>
    <row r="42" spans="1:6" x14ac:dyDescent="0.3">
      <c r="A42">
        <v>610220</v>
      </c>
      <c r="B42" t="s">
        <v>92</v>
      </c>
      <c r="C42" s="1">
        <v>1544.22</v>
      </c>
      <c r="D42" s="10">
        <f t="shared" ref="D42:D48" si="6">28/1500</f>
        <v>1.8666666666666668E-2</v>
      </c>
      <c r="E42" s="5">
        <v>1</v>
      </c>
      <c r="F42" s="2">
        <f t="shared" ref="F42:F48" si="7">C42*D42*E42</f>
        <v>28.825440000000004</v>
      </c>
    </row>
    <row r="43" spans="1:6" x14ac:dyDescent="0.3">
      <c r="A43">
        <v>610270</v>
      </c>
      <c r="B43" t="s">
        <v>93</v>
      </c>
      <c r="C43" s="1">
        <v>213.36</v>
      </c>
      <c r="D43" s="10">
        <f t="shared" si="6"/>
        <v>1.8666666666666668E-2</v>
      </c>
      <c r="E43" s="5">
        <v>1</v>
      </c>
      <c r="F43" s="2">
        <f t="shared" si="7"/>
        <v>3.9827200000000005</v>
      </c>
    </row>
    <row r="44" spans="1:6" x14ac:dyDescent="0.3">
      <c r="A44">
        <v>612100</v>
      </c>
      <c r="B44" t="s">
        <v>2</v>
      </c>
      <c r="C44" s="1">
        <v>627.79999999999995</v>
      </c>
      <c r="D44" s="10">
        <f t="shared" si="6"/>
        <v>1.8666666666666668E-2</v>
      </c>
      <c r="E44" s="5">
        <v>1</v>
      </c>
      <c r="F44" s="2">
        <f t="shared" si="7"/>
        <v>11.718933333333334</v>
      </c>
    </row>
    <row r="45" spans="1:6" x14ac:dyDescent="0.3">
      <c r="A45">
        <v>612101</v>
      </c>
      <c r="B45" t="s">
        <v>3</v>
      </c>
      <c r="C45" s="1">
        <v>856.66</v>
      </c>
      <c r="D45" s="10">
        <f t="shared" si="6"/>
        <v>1.8666666666666668E-2</v>
      </c>
      <c r="E45" s="5">
        <v>1</v>
      </c>
      <c r="F45" s="2">
        <f t="shared" si="7"/>
        <v>15.990986666666668</v>
      </c>
    </row>
    <row r="46" spans="1:6" x14ac:dyDescent="0.3">
      <c r="A46">
        <v>614000</v>
      </c>
      <c r="B46" t="s">
        <v>4</v>
      </c>
      <c r="C46" s="1">
        <v>1728.91</v>
      </c>
      <c r="D46" s="10">
        <f t="shared" si="6"/>
        <v>1.8666666666666668E-2</v>
      </c>
      <c r="E46" s="5">
        <v>0</v>
      </c>
      <c r="F46" s="2">
        <f t="shared" si="7"/>
        <v>0</v>
      </c>
    </row>
    <row r="47" spans="1:6" x14ac:dyDescent="0.3">
      <c r="A47">
        <v>616630</v>
      </c>
      <c r="B47" t="s">
        <v>77</v>
      </c>
      <c r="C47" s="1">
        <v>1222.79</v>
      </c>
      <c r="D47" s="10">
        <f t="shared" si="6"/>
        <v>1.8666666666666668E-2</v>
      </c>
      <c r="E47" s="5">
        <v>0</v>
      </c>
      <c r="F47" s="2">
        <f t="shared" si="7"/>
        <v>0</v>
      </c>
    </row>
    <row r="48" spans="1:6" x14ac:dyDescent="0.3">
      <c r="A48">
        <v>650000</v>
      </c>
      <c r="B48" t="s">
        <v>36</v>
      </c>
      <c r="C48" s="1">
        <v>239.27</v>
      </c>
      <c r="D48" s="10">
        <f t="shared" si="6"/>
        <v>1.8666666666666668E-2</v>
      </c>
      <c r="E48" s="5">
        <v>0</v>
      </c>
      <c r="F48" s="2">
        <f t="shared" si="7"/>
        <v>0</v>
      </c>
    </row>
    <row r="49" spans="1:6" x14ac:dyDescent="0.3">
      <c r="B49" s="3" t="s">
        <v>7</v>
      </c>
      <c r="C49" s="4">
        <f>SUM(C42:C48)</f>
        <v>6433.01</v>
      </c>
      <c r="D49" s="3"/>
      <c r="E49" s="3"/>
      <c r="F49" s="4">
        <f>SUM(F42:F48)</f>
        <v>60.518079999999998</v>
      </c>
    </row>
    <row r="51" spans="1:6" x14ac:dyDescent="0.3">
      <c r="A51" s="17" t="s">
        <v>22</v>
      </c>
      <c r="B51" s="17"/>
    </row>
    <row r="52" spans="1:6" x14ac:dyDescent="0.3">
      <c r="A52" t="s">
        <v>23</v>
      </c>
      <c r="B52" s="1">
        <v>75</v>
      </c>
    </row>
    <row r="53" spans="1:6" x14ac:dyDescent="0.3">
      <c r="A53" t="s">
        <v>24</v>
      </c>
      <c r="B53" s="1">
        <v>75</v>
      </c>
    </row>
    <row r="54" spans="1:6" x14ac:dyDescent="0.3">
      <c r="A54" t="s">
        <v>25</v>
      </c>
      <c r="B54" s="1">
        <v>75</v>
      </c>
    </row>
    <row r="55" spans="1:6" x14ac:dyDescent="0.3">
      <c r="A55" t="s">
        <v>26</v>
      </c>
      <c r="B55" s="1">
        <v>75</v>
      </c>
    </row>
    <row r="56" spans="1:6" x14ac:dyDescent="0.3">
      <c r="A56" t="s">
        <v>27</v>
      </c>
      <c r="B56" s="1">
        <v>75</v>
      </c>
    </row>
    <row r="57" spans="1:6" x14ac:dyDescent="0.3">
      <c r="A57" t="s">
        <v>28</v>
      </c>
      <c r="B57" s="1">
        <v>75</v>
      </c>
    </row>
    <row r="58" spans="1:6" x14ac:dyDescent="0.3">
      <c r="A58" t="s">
        <v>29</v>
      </c>
      <c r="B58" s="1">
        <v>75</v>
      </c>
    </row>
    <row r="59" spans="1:6" x14ac:dyDescent="0.3">
      <c r="A59" t="s">
        <v>30</v>
      </c>
      <c r="B59" s="1">
        <v>75</v>
      </c>
    </row>
    <row r="60" spans="1:6" x14ac:dyDescent="0.3">
      <c r="A60" t="s">
        <v>31</v>
      </c>
      <c r="B60" s="1">
        <v>75</v>
      </c>
    </row>
    <row r="61" spans="1:6" x14ac:dyDescent="0.3">
      <c r="A61" t="s">
        <v>32</v>
      </c>
      <c r="B61" s="1">
        <v>75</v>
      </c>
    </row>
    <row r="62" spans="1:6" x14ac:dyDescent="0.3">
      <c r="A62" t="s">
        <v>33</v>
      </c>
      <c r="B62" s="1">
        <v>75</v>
      </c>
    </row>
    <row r="63" spans="1:6" x14ac:dyDescent="0.3">
      <c r="A63" t="s">
        <v>34</v>
      </c>
      <c r="B63" s="1">
        <v>75</v>
      </c>
    </row>
    <row r="64" spans="1:6" x14ac:dyDescent="0.3">
      <c r="A64" s="3" t="s">
        <v>5</v>
      </c>
      <c r="B64" s="8">
        <f>SUM(B52:B63)</f>
        <v>900</v>
      </c>
    </row>
  </sheetData>
  <mergeCells count="1">
    <mergeCell ref="A51:B51"/>
  </mergeCells>
  <hyperlinks>
    <hyperlink ref="E5" r:id="rId1" display="Link" xr:uid="{EDC1644B-3028-463D-A9A4-8B531A370B5B}"/>
  </hyperlinks>
  <pageMargins left="0.7" right="0.7" top="0.75" bottom="0.75" header="0.3" footer="0.3"/>
  <pageSetup orientation="portrait" r:id="rId2"/>
  <headerFooter>
    <oddFooter xml:space="preserve">&amp;L_x000D_&amp;1#&amp;"Tahoma"&amp;9&amp;KCF022B C2 - Restricted use 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D80F-9258-4D4E-B53A-B82159239EDD}">
  <dimension ref="A1:I67"/>
  <sheetViews>
    <sheetView zoomScale="85" zoomScaleNormal="85" workbookViewId="0">
      <selection activeCell="B1" sqref="B1"/>
    </sheetView>
  </sheetViews>
  <sheetFormatPr defaultRowHeight="14.4" x14ac:dyDescent="0.3"/>
  <cols>
    <col min="1" max="1" width="20.6640625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  <col min="6" max="6" width="9.88671875" bestFit="1" customWidth="1"/>
  </cols>
  <sheetData>
    <row r="1" spans="1:6" x14ac:dyDescent="0.3">
      <c r="B1" s="3" t="s">
        <v>21</v>
      </c>
      <c r="C1" s="15" t="s">
        <v>81</v>
      </c>
    </row>
    <row r="2" spans="1:6" x14ac:dyDescent="0.3">
      <c r="A2" s="12"/>
      <c r="B2" t="s">
        <v>20</v>
      </c>
      <c r="C2" s="2">
        <f>F17+F38+F52</f>
        <v>913.36556236267825</v>
      </c>
      <c r="D2" s="11"/>
    </row>
    <row r="3" spans="1:6" x14ac:dyDescent="0.3">
      <c r="B3" t="s">
        <v>35</v>
      </c>
      <c r="C3" s="2">
        <f>-B67</f>
        <v>-900</v>
      </c>
      <c r="D3" s="2"/>
    </row>
    <row r="4" spans="1:6" x14ac:dyDescent="0.3">
      <c r="A4" s="14"/>
      <c r="B4" s="3" t="s">
        <v>50</v>
      </c>
      <c r="C4" s="4">
        <f>C2+C3</f>
        <v>13.365562362678247</v>
      </c>
      <c r="D4" s="4"/>
    </row>
    <row r="5" spans="1:6" x14ac:dyDescent="0.3">
      <c r="B5" s="3"/>
      <c r="C5" s="4"/>
      <c r="E5" s="14" t="s">
        <v>55</v>
      </c>
    </row>
    <row r="6" spans="1:6" ht="14.4" customHeight="1" x14ac:dyDescent="0.3">
      <c r="B6" s="3" t="s">
        <v>8</v>
      </c>
      <c r="C6" s="3" t="s">
        <v>72</v>
      </c>
      <c r="D6" s="3" t="s">
        <v>9</v>
      </c>
      <c r="E6" s="7" t="s">
        <v>45</v>
      </c>
      <c r="F6" s="3" t="s">
        <v>5</v>
      </c>
    </row>
    <row r="7" spans="1:6" x14ac:dyDescent="0.3">
      <c r="A7">
        <v>610010</v>
      </c>
      <c r="B7" t="s">
        <v>39</v>
      </c>
      <c r="C7" s="1">
        <v>3014.78</v>
      </c>
      <c r="D7" s="9">
        <f t="shared" ref="D7:D16" si="0">240/10000</f>
        <v>2.4E-2</v>
      </c>
      <c r="E7" s="5">
        <v>0</v>
      </c>
      <c r="F7" s="2">
        <f t="shared" ref="F7:F16" si="1">C7*D7*E7</f>
        <v>0</v>
      </c>
    </row>
    <row r="8" spans="1:6" x14ac:dyDescent="0.3">
      <c r="A8">
        <v>610220</v>
      </c>
      <c r="B8" t="s">
        <v>37</v>
      </c>
      <c r="C8" s="1">
        <v>927.47</v>
      </c>
      <c r="D8" s="9">
        <f t="shared" si="0"/>
        <v>2.4E-2</v>
      </c>
      <c r="E8" s="5">
        <v>1</v>
      </c>
      <c r="F8" s="2">
        <f t="shared" si="1"/>
        <v>22.25928</v>
      </c>
    </row>
    <row r="9" spans="1:6" x14ac:dyDescent="0.3">
      <c r="A9">
        <v>610370</v>
      </c>
      <c r="B9" t="s">
        <v>10</v>
      </c>
      <c r="C9" s="1">
        <v>472.58</v>
      </c>
      <c r="D9" s="9">
        <f t="shared" si="0"/>
        <v>2.4E-2</v>
      </c>
      <c r="E9" s="5">
        <v>1</v>
      </c>
      <c r="F9" s="2">
        <f t="shared" si="1"/>
        <v>11.34192</v>
      </c>
    </row>
    <row r="10" spans="1:6" x14ac:dyDescent="0.3">
      <c r="A10">
        <v>610600</v>
      </c>
      <c r="B10" t="s">
        <v>46</v>
      </c>
      <c r="C10" s="1">
        <v>9680</v>
      </c>
      <c r="D10" s="9">
        <f t="shared" si="0"/>
        <v>2.4E-2</v>
      </c>
      <c r="E10" s="5">
        <v>1</v>
      </c>
      <c r="F10" s="2">
        <f t="shared" si="1"/>
        <v>232.32</v>
      </c>
    </row>
    <row r="11" spans="1:6" x14ac:dyDescent="0.3">
      <c r="A11">
        <v>610610</v>
      </c>
      <c r="B11" t="s">
        <v>42</v>
      </c>
      <c r="C11" s="1">
        <v>56.39</v>
      </c>
      <c r="D11" s="9">
        <f t="shared" si="0"/>
        <v>2.4E-2</v>
      </c>
      <c r="E11" s="5">
        <v>1</v>
      </c>
      <c r="F11" s="2">
        <f t="shared" si="1"/>
        <v>1.3533600000000001</v>
      </c>
    </row>
    <row r="12" spans="1:6" x14ac:dyDescent="0.3">
      <c r="A12">
        <v>613000</v>
      </c>
      <c r="B12" t="s">
        <v>11</v>
      </c>
      <c r="C12" s="1">
        <v>8909.82</v>
      </c>
      <c r="D12" s="9">
        <f t="shared" si="0"/>
        <v>2.4E-2</v>
      </c>
      <c r="E12" s="6">
        <v>0.34</v>
      </c>
      <c r="F12" s="2">
        <f t="shared" si="1"/>
        <v>72.704131200000006</v>
      </c>
    </row>
    <row r="13" spans="1:6" x14ac:dyDescent="0.3">
      <c r="A13">
        <v>614600</v>
      </c>
      <c r="B13" t="s">
        <v>59</v>
      </c>
      <c r="C13" s="1">
        <v>487.17</v>
      </c>
      <c r="D13" s="9">
        <f t="shared" si="0"/>
        <v>2.4E-2</v>
      </c>
      <c r="E13" s="6">
        <v>0</v>
      </c>
      <c r="F13" s="2">
        <f t="shared" si="1"/>
        <v>0</v>
      </c>
    </row>
    <row r="14" spans="1:6" x14ac:dyDescent="0.3">
      <c r="A14">
        <v>616100</v>
      </c>
      <c r="B14" t="s">
        <v>67</v>
      </c>
      <c r="C14" s="1">
        <v>232.4</v>
      </c>
      <c r="D14" s="9">
        <f t="shared" si="0"/>
        <v>2.4E-2</v>
      </c>
      <c r="E14" s="6">
        <v>0</v>
      </c>
      <c r="F14" s="2">
        <f t="shared" si="1"/>
        <v>0</v>
      </c>
    </row>
    <row r="15" spans="1:6" x14ac:dyDescent="0.3">
      <c r="A15">
        <v>616600</v>
      </c>
      <c r="B15" t="s">
        <v>41</v>
      </c>
      <c r="C15" s="1">
        <v>254</v>
      </c>
      <c r="D15" s="9">
        <f>6/254</f>
        <v>2.3622047244094488E-2</v>
      </c>
      <c r="E15" s="6">
        <v>0</v>
      </c>
      <c r="F15" s="2">
        <f t="shared" si="1"/>
        <v>0</v>
      </c>
    </row>
    <row r="16" spans="1:6" x14ac:dyDescent="0.3">
      <c r="A16">
        <v>650000</v>
      </c>
      <c r="B16" t="s">
        <v>36</v>
      </c>
      <c r="C16" s="1">
        <v>274</v>
      </c>
      <c r="D16" s="9">
        <f t="shared" si="0"/>
        <v>2.4E-2</v>
      </c>
      <c r="E16" s="6">
        <v>0</v>
      </c>
      <c r="F16" s="2">
        <f t="shared" si="1"/>
        <v>0</v>
      </c>
    </row>
    <row r="17" spans="1:9" x14ac:dyDescent="0.3">
      <c r="B17" s="3" t="s">
        <v>13</v>
      </c>
      <c r="C17" s="4">
        <f>SUM(C7:C16)</f>
        <v>24308.61</v>
      </c>
      <c r="F17" s="4">
        <f>SUM(F7:F16)</f>
        <v>339.97869120000001</v>
      </c>
    </row>
    <row r="19" spans="1:9" ht="14.4" customHeight="1" x14ac:dyDescent="0.3">
      <c r="B19" s="3" t="s">
        <v>12</v>
      </c>
      <c r="C19" s="3" t="s">
        <v>72</v>
      </c>
      <c r="D19" s="3" t="s">
        <v>19</v>
      </c>
      <c r="E19" s="7" t="s">
        <v>45</v>
      </c>
      <c r="F19" s="3" t="s">
        <v>5</v>
      </c>
      <c r="I19" s="2"/>
    </row>
    <row r="20" spans="1:9" x14ac:dyDescent="0.3">
      <c r="A20">
        <v>610040</v>
      </c>
      <c r="B20" t="s">
        <v>82</v>
      </c>
      <c r="C20" s="1">
        <v>174.78</v>
      </c>
      <c r="D20" s="10">
        <f>212/4137</f>
        <v>5.1244863427604544E-2</v>
      </c>
      <c r="E20" s="6">
        <v>0</v>
      </c>
      <c r="F20" s="2">
        <f t="shared" ref="F20:F37" si="2">C20*D20*E20</f>
        <v>0</v>
      </c>
      <c r="I20" s="2"/>
    </row>
    <row r="21" spans="1:9" x14ac:dyDescent="0.3">
      <c r="A21">
        <v>610100</v>
      </c>
      <c r="B21" t="s">
        <v>15</v>
      </c>
      <c r="C21" s="1">
        <v>859.18</v>
      </c>
      <c r="D21" s="10">
        <f>212/4137</f>
        <v>5.1244863427604544E-2</v>
      </c>
      <c r="E21" s="6">
        <v>0</v>
      </c>
      <c r="F21" s="2">
        <f t="shared" si="2"/>
        <v>0</v>
      </c>
    </row>
    <row r="22" spans="1:9" x14ac:dyDescent="0.3">
      <c r="A22">
        <v>610110</v>
      </c>
      <c r="B22" t="s">
        <v>38</v>
      </c>
      <c r="C22" s="1">
        <v>4863.04</v>
      </c>
      <c r="D22" s="10">
        <f t="shared" ref="D22:D37" si="3">212/4137</f>
        <v>5.1244863427604544E-2</v>
      </c>
      <c r="E22" s="6">
        <v>0.5</v>
      </c>
      <c r="F22" s="2">
        <f t="shared" si="2"/>
        <v>124.60291032148901</v>
      </c>
    </row>
    <row r="23" spans="1:9" x14ac:dyDescent="0.3">
      <c r="A23">
        <v>610120</v>
      </c>
      <c r="B23" t="s">
        <v>61</v>
      </c>
      <c r="C23" s="1">
        <v>916.95</v>
      </c>
      <c r="D23" s="10">
        <f t="shared" si="3"/>
        <v>5.1244863427604544E-2</v>
      </c>
      <c r="E23" s="6">
        <v>0.5</v>
      </c>
      <c r="F23" s="2">
        <f t="shared" si="2"/>
        <v>23.494488759970995</v>
      </c>
    </row>
    <row r="24" spans="1:9" x14ac:dyDescent="0.3">
      <c r="A24">
        <v>610200</v>
      </c>
      <c r="B24" t="s">
        <v>83</v>
      </c>
      <c r="C24" s="1">
        <v>149.74</v>
      </c>
      <c r="D24" s="10">
        <f t="shared" si="3"/>
        <v>5.1244863427604544E-2</v>
      </c>
      <c r="E24" s="6">
        <v>0</v>
      </c>
      <c r="F24" s="2">
        <f t="shared" si="2"/>
        <v>0</v>
      </c>
    </row>
    <row r="25" spans="1:9" x14ac:dyDescent="0.3">
      <c r="A25">
        <v>610370</v>
      </c>
      <c r="B25" t="s">
        <v>10</v>
      </c>
      <c r="C25" s="1">
        <v>3312.92</v>
      </c>
      <c r="D25" s="10">
        <f t="shared" si="3"/>
        <v>5.1244863427604544E-2</v>
      </c>
      <c r="E25" s="6">
        <v>1</v>
      </c>
      <c r="F25" s="2">
        <f t="shared" si="2"/>
        <v>169.77013294657965</v>
      </c>
    </row>
    <row r="26" spans="1:9" x14ac:dyDescent="0.3">
      <c r="A26">
        <v>610431</v>
      </c>
      <c r="B26" t="s">
        <v>16</v>
      </c>
      <c r="C26" s="1">
        <v>111.3</v>
      </c>
      <c r="D26" s="10">
        <f t="shared" si="3"/>
        <v>5.1244863427604544E-2</v>
      </c>
      <c r="E26" s="6">
        <v>1</v>
      </c>
      <c r="F26" s="2">
        <f t="shared" si="2"/>
        <v>5.7035532994923859</v>
      </c>
    </row>
    <row r="27" spans="1:9" x14ac:dyDescent="0.3">
      <c r="A27">
        <v>610500</v>
      </c>
      <c r="B27" t="s">
        <v>17</v>
      </c>
      <c r="C27" s="1">
        <v>2447.7199999999998</v>
      </c>
      <c r="D27" s="10">
        <f t="shared" si="3"/>
        <v>5.1244863427604544E-2</v>
      </c>
      <c r="E27" s="6">
        <v>1</v>
      </c>
      <c r="F27" s="2">
        <f t="shared" si="2"/>
        <v>125.43307710901618</v>
      </c>
    </row>
    <row r="28" spans="1:9" x14ac:dyDescent="0.3">
      <c r="A28">
        <v>610720</v>
      </c>
      <c r="B28" t="s">
        <v>84</v>
      </c>
      <c r="C28" s="1">
        <v>172.43</v>
      </c>
      <c r="D28" s="10">
        <f t="shared" si="3"/>
        <v>5.1244863427604544E-2</v>
      </c>
      <c r="E28" s="6">
        <v>1</v>
      </c>
      <c r="F28" s="2">
        <f t="shared" si="2"/>
        <v>8.8361518008218525</v>
      </c>
    </row>
    <row r="29" spans="1:9" x14ac:dyDescent="0.3">
      <c r="A29">
        <v>610730</v>
      </c>
      <c r="B29" t="s">
        <v>85</v>
      </c>
      <c r="C29" s="1">
        <v>250.4</v>
      </c>
      <c r="D29" s="10">
        <f t="shared" si="3"/>
        <v>5.1244863427604544E-2</v>
      </c>
      <c r="E29" s="6">
        <v>1</v>
      </c>
      <c r="F29" s="2">
        <f t="shared" si="2"/>
        <v>12.831713802272178</v>
      </c>
    </row>
    <row r="30" spans="1:9" x14ac:dyDescent="0.3">
      <c r="A30">
        <v>612010</v>
      </c>
      <c r="B30" t="s">
        <v>1</v>
      </c>
      <c r="C30" s="1">
        <v>483.7</v>
      </c>
      <c r="D30" s="10">
        <f t="shared" si="3"/>
        <v>5.1244863427604544E-2</v>
      </c>
      <c r="E30" s="6">
        <v>1</v>
      </c>
      <c r="F30" s="2">
        <f t="shared" si="2"/>
        <v>24.787140439932315</v>
      </c>
    </row>
    <row r="31" spans="1:9" x14ac:dyDescent="0.3">
      <c r="A31">
        <v>612101</v>
      </c>
      <c r="B31" t="s">
        <v>18</v>
      </c>
      <c r="C31" s="1">
        <v>538.91</v>
      </c>
      <c r="D31" s="10">
        <f t="shared" si="3"/>
        <v>5.1244863427604544E-2</v>
      </c>
      <c r="E31" s="6">
        <v>1</v>
      </c>
      <c r="F31" s="2">
        <f t="shared" si="2"/>
        <v>27.616369349770363</v>
      </c>
    </row>
    <row r="32" spans="1:9" x14ac:dyDescent="0.3">
      <c r="A32">
        <v>613030</v>
      </c>
      <c r="B32" t="s">
        <v>76</v>
      </c>
      <c r="C32" s="1">
        <v>1222.0999999999999</v>
      </c>
      <c r="D32" s="10">
        <f t="shared" si="3"/>
        <v>5.1244863427604544E-2</v>
      </c>
      <c r="E32" s="6">
        <v>0</v>
      </c>
      <c r="F32" s="2">
        <f t="shared" si="2"/>
        <v>0</v>
      </c>
    </row>
    <row r="33" spans="1:6" x14ac:dyDescent="0.3">
      <c r="A33">
        <v>613050</v>
      </c>
      <c r="B33" t="s">
        <v>86</v>
      </c>
      <c r="C33" s="1">
        <v>75</v>
      </c>
      <c r="D33" s="10">
        <f t="shared" si="3"/>
        <v>5.1244863427604544E-2</v>
      </c>
      <c r="E33" s="6">
        <v>0</v>
      </c>
      <c r="F33" s="2">
        <f t="shared" si="2"/>
        <v>0</v>
      </c>
    </row>
    <row r="34" spans="1:6" x14ac:dyDescent="0.3">
      <c r="A34">
        <v>614000</v>
      </c>
      <c r="B34" t="s">
        <v>4</v>
      </c>
      <c r="C34" s="1">
        <v>3046.74</v>
      </c>
      <c r="D34" s="10">
        <f t="shared" si="3"/>
        <v>5.1244863427604544E-2</v>
      </c>
      <c r="E34" s="6">
        <v>0</v>
      </c>
      <c r="F34" s="2">
        <f t="shared" si="2"/>
        <v>0</v>
      </c>
    </row>
    <row r="35" spans="1:6" x14ac:dyDescent="0.3">
      <c r="A35">
        <v>614700</v>
      </c>
      <c r="B35" t="s">
        <v>69</v>
      </c>
      <c r="C35" s="1">
        <v>19.670000000000002</v>
      </c>
      <c r="D35" s="10">
        <f t="shared" si="3"/>
        <v>5.1244863427604544E-2</v>
      </c>
      <c r="E35" s="6">
        <v>0</v>
      </c>
      <c r="F35" s="2">
        <f t="shared" si="2"/>
        <v>0</v>
      </c>
    </row>
    <row r="36" spans="1:6" x14ac:dyDescent="0.3">
      <c r="A36">
        <v>616630</v>
      </c>
      <c r="B36" t="s">
        <v>77</v>
      </c>
      <c r="C36" s="1">
        <v>350</v>
      </c>
      <c r="D36" s="10">
        <f t="shared" si="3"/>
        <v>5.1244863427604544E-2</v>
      </c>
      <c r="E36" s="5">
        <v>0</v>
      </c>
      <c r="F36" s="2">
        <f t="shared" si="2"/>
        <v>0</v>
      </c>
    </row>
    <row r="37" spans="1:6" x14ac:dyDescent="0.3">
      <c r="A37">
        <v>650000</v>
      </c>
      <c r="B37" t="s">
        <v>36</v>
      </c>
      <c r="C37" s="1">
        <v>234.72</v>
      </c>
      <c r="D37" s="10">
        <f t="shared" si="3"/>
        <v>5.1244863427604544E-2</v>
      </c>
      <c r="E37" s="5">
        <v>0</v>
      </c>
      <c r="F37" s="2">
        <f t="shared" si="2"/>
        <v>0</v>
      </c>
    </row>
    <row r="38" spans="1:6" x14ac:dyDescent="0.3">
      <c r="B38" s="3" t="s">
        <v>14</v>
      </c>
      <c r="C38" s="4">
        <f>SUM(C20:C37)</f>
        <v>19229.3</v>
      </c>
      <c r="F38" s="4">
        <f>SUM(F20:F37)</f>
        <v>523.07553782934497</v>
      </c>
    </row>
    <row r="40" spans="1:6" ht="14.4" customHeight="1" x14ac:dyDescent="0.3">
      <c r="B40" s="3" t="s">
        <v>0</v>
      </c>
      <c r="C40" s="3" t="s">
        <v>72</v>
      </c>
      <c r="D40" s="3" t="s">
        <v>6</v>
      </c>
      <c r="E40" s="7" t="s">
        <v>45</v>
      </c>
      <c r="F40" s="3" t="s">
        <v>5</v>
      </c>
    </row>
    <row r="41" spans="1:6" x14ac:dyDescent="0.3">
      <c r="A41">
        <v>610200</v>
      </c>
      <c r="B41" t="s">
        <v>83</v>
      </c>
      <c r="C41" s="1">
        <v>268.63</v>
      </c>
      <c r="D41" s="10">
        <f t="shared" ref="D41:D50" si="4">28/1500</f>
        <v>1.8666666666666668E-2</v>
      </c>
      <c r="E41" s="5">
        <v>1</v>
      </c>
      <c r="F41" s="2">
        <f t="shared" ref="F41:F51" si="5">C41*D41*E41</f>
        <v>5.014426666666667</v>
      </c>
    </row>
    <row r="42" spans="1:6" x14ac:dyDescent="0.3">
      <c r="A42">
        <v>610370</v>
      </c>
      <c r="B42" t="s">
        <v>62</v>
      </c>
      <c r="C42" s="1">
        <v>494.59</v>
      </c>
      <c r="D42" s="10">
        <f t="shared" si="4"/>
        <v>1.8666666666666668E-2</v>
      </c>
      <c r="E42" s="5">
        <v>1</v>
      </c>
      <c r="F42" s="2">
        <f t="shared" si="5"/>
        <v>9.2323466666666665</v>
      </c>
    </row>
    <row r="43" spans="1:6" x14ac:dyDescent="0.3">
      <c r="A43">
        <v>610410</v>
      </c>
      <c r="B43" t="s">
        <v>44</v>
      </c>
      <c r="C43" s="1">
        <v>-68.97</v>
      </c>
      <c r="D43" s="10">
        <f t="shared" si="4"/>
        <v>1.8666666666666668E-2</v>
      </c>
      <c r="E43" s="5">
        <v>1</v>
      </c>
      <c r="F43" s="2">
        <f t="shared" si="5"/>
        <v>-1.2874400000000001</v>
      </c>
    </row>
    <row r="44" spans="1:6" x14ac:dyDescent="0.3">
      <c r="A44">
        <v>610510</v>
      </c>
      <c r="B44" t="s">
        <v>78</v>
      </c>
      <c r="C44" s="1">
        <v>13.89</v>
      </c>
      <c r="D44" s="10">
        <f t="shared" si="4"/>
        <v>1.8666666666666668E-2</v>
      </c>
      <c r="E44" s="5">
        <v>1</v>
      </c>
      <c r="F44" s="2">
        <f t="shared" si="5"/>
        <v>0.25928000000000001</v>
      </c>
    </row>
    <row r="45" spans="1:6" x14ac:dyDescent="0.3">
      <c r="A45">
        <v>612100</v>
      </c>
      <c r="B45" t="s">
        <v>2</v>
      </c>
      <c r="C45" s="1">
        <v>1226.23</v>
      </c>
      <c r="D45" s="10">
        <f t="shared" si="4"/>
        <v>1.8666666666666668E-2</v>
      </c>
      <c r="E45" s="5">
        <v>1</v>
      </c>
      <c r="F45" s="2">
        <f t="shared" si="5"/>
        <v>22.889626666666668</v>
      </c>
    </row>
    <row r="46" spans="1:6" x14ac:dyDescent="0.3">
      <c r="A46">
        <v>612101</v>
      </c>
      <c r="B46" t="s">
        <v>3</v>
      </c>
      <c r="C46" s="1">
        <v>760.88</v>
      </c>
      <c r="D46" s="10">
        <f t="shared" si="4"/>
        <v>1.8666666666666668E-2</v>
      </c>
      <c r="E46" s="5">
        <v>1</v>
      </c>
      <c r="F46" s="2">
        <f t="shared" si="5"/>
        <v>14.203093333333335</v>
      </c>
    </row>
    <row r="47" spans="1:6" x14ac:dyDescent="0.3">
      <c r="A47">
        <v>614000</v>
      </c>
      <c r="B47" t="s">
        <v>4</v>
      </c>
      <c r="C47" s="1">
        <v>1636.56</v>
      </c>
      <c r="D47" s="10">
        <f t="shared" si="4"/>
        <v>1.8666666666666668E-2</v>
      </c>
      <c r="E47" s="5">
        <v>0</v>
      </c>
      <c r="F47" s="2">
        <f t="shared" si="5"/>
        <v>0</v>
      </c>
    </row>
    <row r="48" spans="1:6" x14ac:dyDescent="0.3">
      <c r="A48">
        <v>616010</v>
      </c>
      <c r="B48" t="s">
        <v>58</v>
      </c>
      <c r="C48" s="1">
        <v>15</v>
      </c>
      <c r="D48" s="10">
        <f t="shared" si="4"/>
        <v>1.8666666666666668E-2</v>
      </c>
      <c r="E48" s="5">
        <v>0</v>
      </c>
      <c r="F48" s="2">
        <f t="shared" si="5"/>
        <v>0</v>
      </c>
    </row>
    <row r="49" spans="1:6" x14ac:dyDescent="0.3">
      <c r="A49">
        <v>616630</v>
      </c>
      <c r="B49" t="s">
        <v>77</v>
      </c>
      <c r="C49" s="1">
        <v>1200</v>
      </c>
      <c r="D49" s="10">
        <f t="shared" si="4"/>
        <v>1.8666666666666668E-2</v>
      </c>
      <c r="E49" s="5">
        <v>0</v>
      </c>
      <c r="F49" s="2">
        <f t="shared" si="5"/>
        <v>0</v>
      </c>
    </row>
    <row r="50" spans="1:6" x14ac:dyDescent="0.3">
      <c r="A50">
        <v>650000</v>
      </c>
      <c r="B50" t="s">
        <v>36</v>
      </c>
      <c r="C50" s="1">
        <v>240.53</v>
      </c>
      <c r="D50" s="10">
        <f t="shared" si="4"/>
        <v>1.8666666666666668E-2</v>
      </c>
      <c r="E50" s="5">
        <v>0</v>
      </c>
      <c r="F50" s="2">
        <f t="shared" si="5"/>
        <v>0</v>
      </c>
    </row>
    <row r="51" spans="1:6" x14ac:dyDescent="0.3">
      <c r="A51">
        <v>666601</v>
      </c>
      <c r="B51" t="s">
        <v>87</v>
      </c>
      <c r="C51" s="1">
        <v>0.3</v>
      </c>
      <c r="D51" s="10">
        <v>0</v>
      </c>
      <c r="E51" s="5">
        <v>0</v>
      </c>
      <c r="F51" s="2">
        <f t="shared" si="5"/>
        <v>0</v>
      </c>
    </row>
    <row r="52" spans="1:6" x14ac:dyDescent="0.3">
      <c r="B52" s="3" t="s">
        <v>7</v>
      </c>
      <c r="C52" s="4">
        <f>SUM(C41:C51)</f>
        <v>5787.6399999999994</v>
      </c>
      <c r="D52" s="3"/>
      <c r="E52" s="3"/>
      <c r="F52" s="4">
        <f>SUM(F41:F51)</f>
        <v>50.311333333333337</v>
      </c>
    </row>
    <row r="54" spans="1:6" x14ac:dyDescent="0.3">
      <c r="A54" s="17" t="s">
        <v>22</v>
      </c>
      <c r="B54" s="17"/>
    </row>
    <row r="55" spans="1:6" x14ac:dyDescent="0.3">
      <c r="A55" t="s">
        <v>23</v>
      </c>
      <c r="B55" s="1">
        <v>75</v>
      </c>
    </row>
    <row r="56" spans="1:6" x14ac:dyDescent="0.3">
      <c r="A56" t="s">
        <v>24</v>
      </c>
      <c r="B56" s="1">
        <v>75</v>
      </c>
    </row>
    <row r="57" spans="1:6" x14ac:dyDescent="0.3">
      <c r="A57" t="s">
        <v>25</v>
      </c>
      <c r="B57" s="1">
        <v>75</v>
      </c>
    </row>
    <row r="58" spans="1:6" x14ac:dyDescent="0.3">
      <c r="A58" t="s">
        <v>26</v>
      </c>
      <c r="B58" s="1">
        <v>75</v>
      </c>
    </row>
    <row r="59" spans="1:6" x14ac:dyDescent="0.3">
      <c r="A59" t="s">
        <v>27</v>
      </c>
      <c r="B59" s="1">
        <v>75</v>
      </c>
    </row>
    <row r="60" spans="1:6" x14ac:dyDescent="0.3">
      <c r="A60" t="s">
        <v>28</v>
      </c>
      <c r="B60" s="1">
        <v>75</v>
      </c>
    </row>
    <row r="61" spans="1:6" x14ac:dyDescent="0.3">
      <c r="A61" t="s">
        <v>29</v>
      </c>
      <c r="B61" s="1">
        <v>75</v>
      </c>
    </row>
    <row r="62" spans="1:6" x14ac:dyDescent="0.3">
      <c r="A62" t="s">
        <v>30</v>
      </c>
      <c r="B62" s="1">
        <v>75</v>
      </c>
    </row>
    <row r="63" spans="1:6" x14ac:dyDescent="0.3">
      <c r="A63" t="s">
        <v>31</v>
      </c>
      <c r="B63" s="1">
        <v>75</v>
      </c>
    </row>
    <row r="64" spans="1:6" x14ac:dyDescent="0.3">
      <c r="A64" t="s">
        <v>32</v>
      </c>
      <c r="B64" s="1">
        <v>75</v>
      </c>
    </row>
    <row r="65" spans="1:2" x14ac:dyDescent="0.3">
      <c r="A65" t="s">
        <v>33</v>
      </c>
      <c r="B65" s="1">
        <v>75</v>
      </c>
    </row>
    <row r="66" spans="1:2" x14ac:dyDescent="0.3">
      <c r="A66" t="s">
        <v>34</v>
      </c>
      <c r="B66" s="1">
        <v>75</v>
      </c>
    </row>
    <row r="67" spans="1:2" x14ac:dyDescent="0.3">
      <c r="A67" s="3" t="s">
        <v>5</v>
      </c>
      <c r="B67" s="8">
        <f>SUM(B55:B66)</f>
        <v>900</v>
      </c>
    </row>
  </sheetData>
  <mergeCells count="1">
    <mergeCell ref="A54:B54"/>
  </mergeCells>
  <hyperlinks>
    <hyperlink ref="E5" r:id="rId1" xr:uid="{98C677AF-923A-42C8-A4F0-06A297643FDB}"/>
  </hyperlinks>
  <pageMargins left="0.7" right="0.7" top="0.75" bottom="0.75" header="0.3" footer="0.3"/>
  <pageSetup orientation="portrait" r:id="rId2"/>
  <headerFooter>
    <oddFooter xml:space="preserve">&amp;L_x000D_&amp;1#&amp;"Tahoma"&amp;9&amp;KCF022B C2 - Restricted use 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658A-59F7-4819-BB45-713A7E1C62D4}">
  <dimension ref="A1:I63"/>
  <sheetViews>
    <sheetView zoomScale="85" zoomScaleNormal="85" workbookViewId="0">
      <selection activeCell="B1" sqref="B1"/>
    </sheetView>
  </sheetViews>
  <sheetFormatPr defaultRowHeight="14.4" x14ac:dyDescent="0.3"/>
  <cols>
    <col min="1" max="1" width="20.6640625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  <col min="6" max="6" width="9.88671875" bestFit="1" customWidth="1"/>
  </cols>
  <sheetData>
    <row r="1" spans="1:6" x14ac:dyDescent="0.3">
      <c r="B1" s="3" t="s">
        <v>21</v>
      </c>
      <c r="C1" s="15" t="s">
        <v>74</v>
      </c>
    </row>
    <row r="2" spans="1:6" x14ac:dyDescent="0.3">
      <c r="A2" s="12"/>
      <c r="B2" t="s">
        <v>20</v>
      </c>
      <c r="C2" s="2">
        <f>F16+F33+F48</f>
        <v>1104.3007134035292</v>
      </c>
      <c r="D2" s="11"/>
    </row>
    <row r="3" spans="1:6" x14ac:dyDescent="0.3">
      <c r="B3" t="s">
        <v>35</v>
      </c>
      <c r="C3" s="2">
        <f>-B63</f>
        <v>-900</v>
      </c>
      <c r="D3" s="2"/>
    </row>
    <row r="4" spans="1:6" x14ac:dyDescent="0.3">
      <c r="A4" s="14"/>
      <c r="B4" s="3" t="s">
        <v>50</v>
      </c>
      <c r="C4" s="4">
        <f>C2+C3</f>
        <v>204.30071340352924</v>
      </c>
      <c r="D4" s="4"/>
    </row>
    <row r="5" spans="1:6" x14ac:dyDescent="0.3">
      <c r="B5" s="3"/>
      <c r="C5" s="4"/>
      <c r="E5" s="14" t="s">
        <v>55</v>
      </c>
    </row>
    <row r="6" spans="1:6" ht="28.8" x14ac:dyDescent="0.3">
      <c r="B6" s="3" t="s">
        <v>8</v>
      </c>
      <c r="C6" s="3" t="s">
        <v>72</v>
      </c>
      <c r="D6" s="3" t="s">
        <v>9</v>
      </c>
      <c r="E6" s="7" t="s">
        <v>45</v>
      </c>
      <c r="F6" s="3" t="s">
        <v>5</v>
      </c>
    </row>
    <row r="7" spans="1:6" x14ac:dyDescent="0.3">
      <c r="A7">
        <v>610010</v>
      </c>
      <c r="B7" t="s">
        <v>39</v>
      </c>
      <c r="C7" s="1">
        <v>1593.01</v>
      </c>
      <c r="D7" s="9">
        <f t="shared" ref="D7" si="0">240/10000</f>
        <v>2.4E-2</v>
      </c>
      <c r="E7" s="5">
        <v>0</v>
      </c>
      <c r="F7" s="2">
        <f t="shared" ref="F7" si="1">C7*D7*E7</f>
        <v>0</v>
      </c>
    </row>
    <row r="8" spans="1:6" x14ac:dyDescent="0.3">
      <c r="A8">
        <v>610070</v>
      </c>
      <c r="B8" t="s">
        <v>64</v>
      </c>
      <c r="C8" s="1">
        <v>19.100000000000001</v>
      </c>
      <c r="D8" s="9">
        <f t="shared" ref="D8:D15" si="2">240/10000</f>
        <v>2.4E-2</v>
      </c>
      <c r="E8" s="5">
        <v>0</v>
      </c>
      <c r="F8" s="2">
        <f t="shared" ref="F8" si="3">C8*D8*E8</f>
        <v>0</v>
      </c>
    </row>
    <row r="9" spans="1:6" x14ac:dyDescent="0.3">
      <c r="A9">
        <v>610370</v>
      </c>
      <c r="B9" t="s">
        <v>10</v>
      </c>
      <c r="C9" s="1">
        <v>747.73</v>
      </c>
      <c r="D9" s="9">
        <f t="shared" si="2"/>
        <v>2.4E-2</v>
      </c>
      <c r="E9" s="5">
        <v>1</v>
      </c>
      <c r="F9" s="2">
        <f t="shared" ref="F9:F15" si="4">C9*D9*E9</f>
        <v>17.945520000000002</v>
      </c>
    </row>
    <row r="10" spans="1:6" x14ac:dyDescent="0.3">
      <c r="A10">
        <v>610600</v>
      </c>
      <c r="B10" t="s">
        <v>46</v>
      </c>
      <c r="C10" s="1">
        <v>9862.5</v>
      </c>
      <c r="D10" s="9">
        <f t="shared" si="2"/>
        <v>2.4E-2</v>
      </c>
      <c r="E10" s="5">
        <v>1</v>
      </c>
      <c r="F10" s="2">
        <f t="shared" si="4"/>
        <v>236.70000000000002</v>
      </c>
    </row>
    <row r="11" spans="1:6" x14ac:dyDescent="0.3">
      <c r="A11">
        <v>613000</v>
      </c>
      <c r="B11" t="s">
        <v>11</v>
      </c>
      <c r="C11" s="1">
        <v>8485.6200000000008</v>
      </c>
      <c r="D11" s="9">
        <f t="shared" si="2"/>
        <v>2.4E-2</v>
      </c>
      <c r="E11" s="6">
        <v>0.34</v>
      </c>
      <c r="F11" s="2">
        <f t="shared" si="4"/>
        <v>69.242659200000006</v>
      </c>
    </row>
    <row r="12" spans="1:6" x14ac:dyDescent="0.3">
      <c r="A12">
        <v>614600</v>
      </c>
      <c r="B12" t="s">
        <v>59</v>
      </c>
      <c r="C12" s="1">
        <v>450.56</v>
      </c>
      <c r="D12" s="9">
        <f t="shared" si="2"/>
        <v>2.4E-2</v>
      </c>
      <c r="E12" s="6">
        <v>0</v>
      </c>
      <c r="F12" s="2">
        <f t="shared" si="4"/>
        <v>0</v>
      </c>
    </row>
    <row r="13" spans="1:6" x14ac:dyDescent="0.3">
      <c r="A13">
        <v>616100</v>
      </c>
      <c r="B13" t="s">
        <v>67</v>
      </c>
      <c r="C13" s="1">
        <v>238</v>
      </c>
      <c r="D13" s="9">
        <f t="shared" si="2"/>
        <v>2.4E-2</v>
      </c>
      <c r="E13" s="6">
        <v>0</v>
      </c>
      <c r="F13" s="2">
        <f t="shared" si="4"/>
        <v>0</v>
      </c>
    </row>
    <row r="14" spans="1:6" x14ac:dyDescent="0.3">
      <c r="A14">
        <v>616600</v>
      </c>
      <c r="B14" t="s">
        <v>41</v>
      </c>
      <c r="C14" s="1">
        <v>254</v>
      </c>
      <c r="D14" s="9">
        <f>6/254</f>
        <v>2.3622047244094488E-2</v>
      </c>
      <c r="E14" s="6">
        <v>0</v>
      </c>
      <c r="F14" s="2">
        <f t="shared" si="4"/>
        <v>0</v>
      </c>
    </row>
    <row r="15" spans="1:6" x14ac:dyDescent="0.3">
      <c r="A15">
        <v>650000</v>
      </c>
      <c r="B15" t="s">
        <v>36</v>
      </c>
      <c r="C15" s="1">
        <v>274</v>
      </c>
      <c r="D15" s="9">
        <f t="shared" si="2"/>
        <v>2.4E-2</v>
      </c>
      <c r="E15" s="6">
        <v>0</v>
      </c>
      <c r="F15" s="2">
        <f t="shared" si="4"/>
        <v>0</v>
      </c>
    </row>
    <row r="16" spans="1:6" x14ac:dyDescent="0.3">
      <c r="B16" s="3" t="s">
        <v>13</v>
      </c>
      <c r="C16" s="4">
        <f>SUM(C7:C15)</f>
        <v>21924.52</v>
      </c>
      <c r="F16" s="4">
        <f>SUM(F7:F15)</f>
        <v>323.88817920000002</v>
      </c>
    </row>
    <row r="18" spans="1:9" ht="28.8" x14ac:dyDescent="0.3">
      <c r="B18" s="3" t="s">
        <v>12</v>
      </c>
      <c r="C18" s="3" t="s">
        <v>72</v>
      </c>
      <c r="D18" s="3" t="s">
        <v>19</v>
      </c>
      <c r="E18" s="7" t="s">
        <v>45</v>
      </c>
      <c r="F18" s="3" t="s">
        <v>5</v>
      </c>
      <c r="I18" s="2"/>
    </row>
    <row r="19" spans="1:9" x14ac:dyDescent="0.3">
      <c r="A19">
        <v>610100</v>
      </c>
      <c r="B19" t="s">
        <v>15</v>
      </c>
      <c r="C19" s="1">
        <v>834.17</v>
      </c>
      <c r="D19" s="10">
        <f>212/4137</f>
        <v>5.1244863427604544E-2</v>
      </c>
      <c r="E19" s="6">
        <v>0</v>
      </c>
      <c r="F19" s="2">
        <f t="shared" ref="F19:F30" si="5">C19*D19*E19</f>
        <v>0</v>
      </c>
    </row>
    <row r="20" spans="1:9" x14ac:dyDescent="0.3">
      <c r="A20">
        <v>610110</v>
      </c>
      <c r="B20" t="s">
        <v>38</v>
      </c>
      <c r="C20" s="1">
        <v>4401.3</v>
      </c>
      <c r="D20" s="10">
        <f t="shared" ref="D20:D32" si="6">212/4137</f>
        <v>5.1244863427604544E-2</v>
      </c>
      <c r="E20" s="6">
        <v>0.5</v>
      </c>
      <c r="F20" s="2">
        <f t="shared" si="5"/>
        <v>112.77200870195794</v>
      </c>
    </row>
    <row r="21" spans="1:9" x14ac:dyDescent="0.3">
      <c r="A21">
        <v>610120</v>
      </c>
      <c r="B21" t="s">
        <v>61</v>
      </c>
      <c r="C21" s="1">
        <v>114.65</v>
      </c>
      <c r="D21" s="10">
        <f t="shared" si="6"/>
        <v>5.1244863427604544E-2</v>
      </c>
      <c r="E21" s="6">
        <v>0.5</v>
      </c>
      <c r="F21" s="2">
        <f t="shared" si="5"/>
        <v>2.9376117959874306</v>
      </c>
    </row>
    <row r="22" spans="1:9" x14ac:dyDescent="0.3">
      <c r="A22">
        <v>610370</v>
      </c>
      <c r="B22" t="s">
        <v>10</v>
      </c>
      <c r="C22" s="1">
        <v>1834.16</v>
      </c>
      <c r="D22" s="10">
        <f t="shared" si="6"/>
        <v>5.1244863427604544E-2</v>
      </c>
      <c r="E22" s="6">
        <v>1</v>
      </c>
      <c r="F22" s="2">
        <f t="shared" si="5"/>
        <v>93.991278704375148</v>
      </c>
    </row>
    <row r="23" spans="1:9" x14ac:dyDescent="0.3">
      <c r="A23">
        <v>610431</v>
      </c>
      <c r="B23" t="s">
        <v>16</v>
      </c>
      <c r="C23" s="1">
        <v>90.75</v>
      </c>
      <c r="D23" s="10">
        <f t="shared" si="6"/>
        <v>5.1244863427604544E-2</v>
      </c>
      <c r="E23" s="6">
        <v>1</v>
      </c>
      <c r="F23" s="2">
        <f t="shared" si="5"/>
        <v>4.6504713560551121</v>
      </c>
    </row>
    <row r="24" spans="1:9" x14ac:dyDescent="0.3">
      <c r="A24">
        <v>610500</v>
      </c>
      <c r="B24" t="s">
        <v>17</v>
      </c>
      <c r="C24" s="1">
        <v>5051.63</v>
      </c>
      <c r="D24" s="10">
        <f t="shared" si="6"/>
        <v>5.1244863427604544E-2</v>
      </c>
      <c r="E24" s="6">
        <v>1</v>
      </c>
      <c r="F24" s="2">
        <f t="shared" si="5"/>
        <v>258.87008943678995</v>
      </c>
    </row>
    <row r="25" spans="1:9" x14ac:dyDescent="0.3">
      <c r="A25">
        <v>610510</v>
      </c>
      <c r="B25" t="s">
        <v>75</v>
      </c>
      <c r="C25" s="1">
        <v>124.19</v>
      </c>
      <c r="D25" s="10">
        <f t="shared" si="6"/>
        <v>5.1244863427604544E-2</v>
      </c>
      <c r="E25" s="6">
        <v>1</v>
      </c>
      <c r="F25" s="2">
        <f t="shared" si="5"/>
        <v>6.3640995890742085</v>
      </c>
    </row>
    <row r="26" spans="1:9" x14ac:dyDescent="0.3">
      <c r="A26">
        <v>612010</v>
      </c>
      <c r="B26" t="s">
        <v>1</v>
      </c>
      <c r="C26" s="1">
        <v>426.3</v>
      </c>
      <c r="D26" s="10">
        <f t="shared" si="6"/>
        <v>5.1244863427604544E-2</v>
      </c>
      <c r="E26" s="6">
        <v>1</v>
      </c>
      <c r="F26" s="2">
        <f t="shared" si="5"/>
        <v>21.845685279187819</v>
      </c>
    </row>
    <row r="27" spans="1:9" x14ac:dyDescent="0.3">
      <c r="A27">
        <v>612101</v>
      </c>
      <c r="B27" t="s">
        <v>18</v>
      </c>
      <c r="C27" s="1">
        <v>239.75</v>
      </c>
      <c r="D27" s="10">
        <f t="shared" si="6"/>
        <v>5.1244863427604544E-2</v>
      </c>
      <c r="E27" s="6">
        <v>1</v>
      </c>
      <c r="F27" s="2">
        <f t="shared" si="5"/>
        <v>12.28595600676819</v>
      </c>
    </row>
    <row r="28" spans="1:9" x14ac:dyDescent="0.3">
      <c r="A28">
        <v>613030</v>
      </c>
      <c r="B28" t="s">
        <v>76</v>
      </c>
      <c r="C28" s="1">
        <v>713.9</v>
      </c>
      <c r="D28" s="10">
        <f t="shared" si="6"/>
        <v>5.1244863427604544E-2</v>
      </c>
      <c r="E28" s="6">
        <v>0</v>
      </c>
      <c r="F28" s="2">
        <f t="shared" ref="F28" si="7">C28*D28*E28</f>
        <v>0</v>
      </c>
    </row>
    <row r="29" spans="1:9" x14ac:dyDescent="0.3">
      <c r="A29">
        <v>614000</v>
      </c>
      <c r="B29" t="s">
        <v>4</v>
      </c>
      <c r="C29" s="1">
        <v>2497.6999999999998</v>
      </c>
      <c r="D29" s="10">
        <f t="shared" si="6"/>
        <v>5.1244863427604544E-2</v>
      </c>
      <c r="E29" s="6">
        <v>0</v>
      </c>
      <c r="F29" s="2">
        <f t="shared" si="5"/>
        <v>0</v>
      </c>
    </row>
    <row r="30" spans="1:9" x14ac:dyDescent="0.3">
      <c r="A30">
        <v>616010</v>
      </c>
      <c r="B30" t="s">
        <v>58</v>
      </c>
      <c r="C30" s="1">
        <v>15</v>
      </c>
      <c r="D30" s="10">
        <f t="shared" si="6"/>
        <v>5.1244863427604544E-2</v>
      </c>
      <c r="E30" s="6">
        <v>0</v>
      </c>
      <c r="F30" s="2">
        <f t="shared" si="5"/>
        <v>0</v>
      </c>
    </row>
    <row r="31" spans="1:9" x14ac:dyDescent="0.3">
      <c r="A31">
        <v>616630</v>
      </c>
      <c r="B31" t="s">
        <v>77</v>
      </c>
      <c r="C31" s="1">
        <v>262.5</v>
      </c>
      <c r="D31" s="10">
        <f t="shared" si="6"/>
        <v>5.1244863427604544E-2</v>
      </c>
      <c r="E31" s="5">
        <v>0</v>
      </c>
      <c r="F31" s="2">
        <f t="shared" ref="F31:F32" si="8">C31*D31*E31</f>
        <v>0</v>
      </c>
    </row>
    <row r="32" spans="1:9" x14ac:dyDescent="0.3">
      <c r="A32">
        <v>650000</v>
      </c>
      <c r="B32" t="s">
        <v>36</v>
      </c>
      <c r="C32" s="1">
        <v>274</v>
      </c>
      <c r="D32" s="10">
        <f t="shared" si="6"/>
        <v>5.1244863427604544E-2</v>
      </c>
      <c r="E32" s="5">
        <v>0</v>
      </c>
      <c r="F32" s="2">
        <f t="shared" si="8"/>
        <v>0</v>
      </c>
    </row>
    <row r="33" spans="1:6" x14ac:dyDescent="0.3">
      <c r="B33" s="3" t="s">
        <v>14</v>
      </c>
      <c r="C33" s="4">
        <f>SUM(C19:C32)</f>
        <v>16880</v>
      </c>
      <c r="F33" s="4">
        <f>SUM(F19:F32)</f>
        <v>513.71720087019582</v>
      </c>
    </row>
    <row r="35" spans="1:6" ht="28.8" x14ac:dyDescent="0.3">
      <c r="B35" s="3" t="s">
        <v>0</v>
      </c>
      <c r="C35" s="3" t="s">
        <v>72</v>
      </c>
      <c r="D35" s="3" t="s">
        <v>6</v>
      </c>
      <c r="E35" s="7" t="s">
        <v>45</v>
      </c>
      <c r="F35" s="3" t="s">
        <v>5</v>
      </c>
    </row>
    <row r="36" spans="1:6" x14ac:dyDescent="0.3">
      <c r="A36">
        <v>610220</v>
      </c>
      <c r="B36" t="s">
        <v>37</v>
      </c>
      <c r="C36" s="1">
        <v>1406.48</v>
      </c>
      <c r="D36" s="10">
        <f t="shared" ref="D36:D47" si="9">28/1500</f>
        <v>1.8666666666666668E-2</v>
      </c>
      <c r="E36" s="5">
        <v>1</v>
      </c>
      <c r="F36" s="2">
        <f t="shared" ref="F36:F47" si="10">C36*D36*E36</f>
        <v>26.254293333333337</v>
      </c>
    </row>
    <row r="37" spans="1:6" x14ac:dyDescent="0.3">
      <c r="A37">
        <v>610270</v>
      </c>
      <c r="B37" t="s">
        <v>43</v>
      </c>
      <c r="C37" s="1">
        <v>1333.42</v>
      </c>
      <c r="D37" s="10">
        <f t="shared" si="9"/>
        <v>1.8666666666666668E-2</v>
      </c>
      <c r="E37" s="5">
        <v>1</v>
      </c>
      <c r="F37" s="2">
        <f t="shared" si="10"/>
        <v>24.890506666666671</v>
      </c>
    </row>
    <row r="38" spans="1:6" x14ac:dyDescent="0.3">
      <c r="A38">
        <v>610370</v>
      </c>
      <c r="B38" t="s">
        <v>62</v>
      </c>
      <c r="C38" s="1">
        <v>494.59</v>
      </c>
      <c r="D38" s="10">
        <f t="shared" si="9"/>
        <v>1.8666666666666668E-2</v>
      </c>
      <c r="E38" s="5">
        <v>1</v>
      </c>
      <c r="F38" s="2">
        <f t="shared" si="10"/>
        <v>9.2323466666666665</v>
      </c>
    </row>
    <row r="39" spans="1:6" x14ac:dyDescent="0.3">
      <c r="A39">
        <v>610410</v>
      </c>
      <c r="B39" t="s">
        <v>44</v>
      </c>
      <c r="C39" s="1">
        <v>621.34</v>
      </c>
      <c r="D39" s="10">
        <f t="shared" si="9"/>
        <v>1.8666666666666668E-2</v>
      </c>
      <c r="E39" s="5">
        <v>1</v>
      </c>
      <c r="F39" s="2">
        <f t="shared" si="10"/>
        <v>11.598346666666668</v>
      </c>
    </row>
    <row r="40" spans="1:6" x14ac:dyDescent="0.3">
      <c r="A40">
        <v>610510</v>
      </c>
      <c r="B40" t="s">
        <v>78</v>
      </c>
      <c r="C40" s="1">
        <v>1899.7</v>
      </c>
      <c r="D40" s="10">
        <f t="shared" si="9"/>
        <v>1.8666666666666668E-2</v>
      </c>
      <c r="E40" s="5">
        <v>1</v>
      </c>
      <c r="F40" s="2">
        <f t="shared" si="10"/>
        <v>35.461066666666667</v>
      </c>
    </row>
    <row r="41" spans="1:6" x14ac:dyDescent="0.3">
      <c r="A41">
        <v>610760</v>
      </c>
      <c r="B41" t="s">
        <v>79</v>
      </c>
      <c r="C41" s="1">
        <v>147.38</v>
      </c>
      <c r="D41" s="10">
        <f t="shared" si="9"/>
        <v>1.8666666666666668E-2</v>
      </c>
      <c r="E41" s="5">
        <v>1</v>
      </c>
      <c r="F41" s="2">
        <f t="shared" ref="F41" si="11">C41*D41*E41</f>
        <v>2.7510933333333334</v>
      </c>
    </row>
    <row r="42" spans="1:6" x14ac:dyDescent="0.3">
      <c r="A42">
        <v>611100</v>
      </c>
      <c r="B42" t="s">
        <v>80</v>
      </c>
      <c r="C42" s="1">
        <v>6643.31</v>
      </c>
      <c r="D42" s="10">
        <f t="shared" si="9"/>
        <v>1.8666666666666668E-2</v>
      </c>
      <c r="E42" s="5">
        <v>1</v>
      </c>
      <c r="F42" s="2">
        <f t="shared" ref="F42" si="12">C42*D42*E42</f>
        <v>124.00845333333335</v>
      </c>
    </row>
    <row r="43" spans="1:6" x14ac:dyDescent="0.3">
      <c r="A43">
        <v>612100</v>
      </c>
      <c r="B43" t="s">
        <v>2</v>
      </c>
      <c r="C43" s="1">
        <v>-780</v>
      </c>
      <c r="D43" s="10">
        <f t="shared" si="9"/>
        <v>1.8666666666666668E-2</v>
      </c>
      <c r="E43" s="5">
        <v>1</v>
      </c>
      <c r="F43" s="2">
        <f t="shared" si="10"/>
        <v>-14.56</v>
      </c>
    </row>
    <row r="44" spans="1:6" x14ac:dyDescent="0.3">
      <c r="A44">
        <v>612101</v>
      </c>
      <c r="B44" t="s">
        <v>3</v>
      </c>
      <c r="C44" s="1">
        <v>2521.0300000000002</v>
      </c>
      <c r="D44" s="10">
        <f t="shared" si="9"/>
        <v>1.8666666666666668E-2</v>
      </c>
      <c r="E44" s="5">
        <v>1</v>
      </c>
      <c r="F44" s="2">
        <f t="shared" si="10"/>
        <v>47.059226666666675</v>
      </c>
    </row>
    <row r="45" spans="1:6" x14ac:dyDescent="0.3">
      <c r="A45">
        <v>614000</v>
      </c>
      <c r="B45" t="s">
        <v>4</v>
      </c>
      <c r="C45" s="1">
        <v>1188.44</v>
      </c>
      <c r="D45" s="10">
        <f t="shared" si="9"/>
        <v>1.8666666666666668E-2</v>
      </c>
      <c r="E45" s="5">
        <v>0</v>
      </c>
      <c r="F45" s="2">
        <f t="shared" si="10"/>
        <v>0</v>
      </c>
    </row>
    <row r="46" spans="1:6" x14ac:dyDescent="0.3">
      <c r="A46">
        <v>616630</v>
      </c>
      <c r="B46" t="s">
        <v>77</v>
      </c>
      <c r="C46" s="1">
        <v>900</v>
      </c>
      <c r="D46" s="10">
        <f t="shared" ref="D46" si="13">212/4137</f>
        <v>5.1244863427604544E-2</v>
      </c>
      <c r="E46" s="5">
        <v>0</v>
      </c>
      <c r="F46" s="2">
        <f t="shared" si="10"/>
        <v>0</v>
      </c>
    </row>
    <row r="47" spans="1:6" x14ac:dyDescent="0.3">
      <c r="A47">
        <v>650000</v>
      </c>
      <c r="B47" t="s">
        <v>36</v>
      </c>
      <c r="C47" s="1">
        <v>274</v>
      </c>
      <c r="D47" s="10">
        <f t="shared" si="9"/>
        <v>1.8666666666666668E-2</v>
      </c>
      <c r="E47" s="5">
        <v>0</v>
      </c>
      <c r="F47" s="2">
        <f t="shared" si="10"/>
        <v>0</v>
      </c>
    </row>
    <row r="48" spans="1:6" x14ac:dyDescent="0.3">
      <c r="B48" s="3" t="s">
        <v>7</v>
      </c>
      <c r="C48" s="4">
        <f>SUM(C36:C47)</f>
        <v>16649.690000000002</v>
      </c>
      <c r="D48" s="3"/>
      <c r="E48" s="3"/>
      <c r="F48" s="4">
        <f>SUM(F36:F47)</f>
        <v>266.69533333333334</v>
      </c>
    </row>
    <row r="50" spans="1:2" x14ac:dyDescent="0.3">
      <c r="A50" s="17" t="s">
        <v>22</v>
      </c>
      <c r="B50" s="17"/>
    </row>
    <row r="51" spans="1:2" x14ac:dyDescent="0.3">
      <c r="A51" t="s">
        <v>23</v>
      </c>
      <c r="B51" s="1">
        <v>75</v>
      </c>
    </row>
    <row r="52" spans="1:2" x14ac:dyDescent="0.3">
      <c r="A52" t="s">
        <v>24</v>
      </c>
      <c r="B52" s="1">
        <v>75</v>
      </c>
    </row>
    <row r="53" spans="1:2" x14ac:dyDescent="0.3">
      <c r="A53" t="s">
        <v>25</v>
      </c>
      <c r="B53" s="1">
        <v>75</v>
      </c>
    </row>
    <row r="54" spans="1:2" x14ac:dyDescent="0.3">
      <c r="A54" t="s">
        <v>26</v>
      </c>
      <c r="B54" s="1">
        <v>75</v>
      </c>
    </row>
    <row r="55" spans="1:2" x14ac:dyDescent="0.3">
      <c r="A55" t="s">
        <v>27</v>
      </c>
      <c r="B55" s="1">
        <v>75</v>
      </c>
    </row>
    <row r="56" spans="1:2" x14ac:dyDescent="0.3">
      <c r="A56" t="s">
        <v>28</v>
      </c>
      <c r="B56" s="1">
        <v>75</v>
      </c>
    </row>
    <row r="57" spans="1:2" x14ac:dyDescent="0.3">
      <c r="A57" t="s">
        <v>29</v>
      </c>
      <c r="B57" s="1">
        <v>75</v>
      </c>
    </row>
    <row r="58" spans="1:2" x14ac:dyDescent="0.3">
      <c r="A58" t="s">
        <v>30</v>
      </c>
      <c r="B58" s="1">
        <v>75</v>
      </c>
    </row>
    <row r="59" spans="1:2" x14ac:dyDescent="0.3">
      <c r="A59" t="s">
        <v>31</v>
      </c>
      <c r="B59" s="1">
        <v>75</v>
      </c>
    </row>
    <row r="60" spans="1:2" x14ac:dyDescent="0.3">
      <c r="A60" t="s">
        <v>32</v>
      </c>
      <c r="B60" s="1">
        <v>75</v>
      </c>
    </row>
    <row r="61" spans="1:2" x14ac:dyDescent="0.3">
      <c r="A61" t="s">
        <v>33</v>
      </c>
      <c r="B61" s="1">
        <v>75</v>
      </c>
    </row>
    <row r="62" spans="1:2" x14ac:dyDescent="0.3">
      <c r="A62" t="s">
        <v>34</v>
      </c>
      <c r="B62" s="1">
        <v>75</v>
      </c>
    </row>
    <row r="63" spans="1:2" x14ac:dyDescent="0.3">
      <c r="A63" s="3" t="s">
        <v>5</v>
      </c>
      <c r="B63" s="8">
        <f>SUM(B51:B62)</f>
        <v>900</v>
      </c>
    </row>
  </sheetData>
  <mergeCells count="1">
    <mergeCell ref="A50:B50"/>
  </mergeCells>
  <hyperlinks>
    <hyperlink ref="E5" r:id="rId1" xr:uid="{2A19859F-1F24-4536-B92B-E06222E15A83}"/>
  </hyperlinks>
  <pageMargins left="0.7" right="0.7" top="0.75" bottom="0.75" header="0.3" footer="0.3"/>
  <pageSetup orientation="portrait" r:id="rId2"/>
  <headerFooter>
    <oddFooter xml:space="preserve">&amp;L_x000D_&amp;1#&amp;"Tahoma"&amp;9&amp;KCF022B C2 - Restricted use 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94CB-CB2F-4852-8B39-2E76ADC51501}">
  <dimension ref="A1:I63"/>
  <sheetViews>
    <sheetView zoomScale="85" zoomScaleNormal="85" workbookViewId="0">
      <selection activeCell="B1" sqref="B1"/>
    </sheetView>
  </sheetViews>
  <sheetFormatPr defaultRowHeight="14.4" x14ac:dyDescent="0.3"/>
  <cols>
    <col min="1" max="1" width="20.6640625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  <col min="6" max="6" width="9.88671875" bestFit="1" customWidth="1"/>
  </cols>
  <sheetData>
    <row r="1" spans="1:6" x14ac:dyDescent="0.3">
      <c r="B1" s="3" t="s">
        <v>21</v>
      </c>
      <c r="C1" s="15" t="s">
        <v>71</v>
      </c>
    </row>
    <row r="2" spans="1:6" x14ac:dyDescent="0.3">
      <c r="A2" s="12"/>
      <c r="B2" t="s">
        <v>20</v>
      </c>
      <c r="C2" s="2">
        <f>F19+F34+F48</f>
        <v>959.42371551327051</v>
      </c>
      <c r="D2" s="11"/>
    </row>
    <row r="3" spans="1:6" x14ac:dyDescent="0.3">
      <c r="B3" t="s">
        <v>35</v>
      </c>
      <c r="C3" s="2">
        <f>-B63</f>
        <v>-900</v>
      </c>
      <c r="D3" s="2"/>
    </row>
    <row r="4" spans="1:6" x14ac:dyDescent="0.3">
      <c r="A4" s="14"/>
      <c r="B4" s="3" t="s">
        <v>50</v>
      </c>
      <c r="C4" s="4">
        <f>C2+C3</f>
        <v>59.423715513270508</v>
      </c>
      <c r="D4" s="4"/>
    </row>
    <row r="5" spans="1:6" x14ac:dyDescent="0.3">
      <c r="B5" s="3"/>
      <c r="C5" s="4"/>
      <c r="E5" s="14" t="s">
        <v>55</v>
      </c>
    </row>
    <row r="6" spans="1:6" ht="28.8" x14ac:dyDescent="0.3">
      <c r="B6" s="3" t="s">
        <v>8</v>
      </c>
      <c r="C6" s="3" t="s">
        <v>72</v>
      </c>
      <c r="D6" s="3" t="s">
        <v>9</v>
      </c>
      <c r="E6" s="7" t="s">
        <v>45</v>
      </c>
      <c r="F6" s="3" t="s">
        <v>5</v>
      </c>
    </row>
    <row r="7" spans="1:6" x14ac:dyDescent="0.3">
      <c r="A7">
        <v>610070</v>
      </c>
      <c r="B7" t="s">
        <v>64</v>
      </c>
      <c r="C7" s="1">
        <v>15.98</v>
      </c>
      <c r="D7" s="9">
        <f t="shared" ref="D7:D18" si="0">240/10000</f>
        <v>2.4E-2</v>
      </c>
      <c r="E7" s="5">
        <v>0</v>
      </c>
      <c r="F7" s="2">
        <f t="shared" ref="F7:F18" si="1">C7*D7*E7</f>
        <v>0</v>
      </c>
    </row>
    <row r="8" spans="1:6" x14ac:dyDescent="0.3">
      <c r="A8">
        <v>610220</v>
      </c>
      <c r="B8" t="s">
        <v>57</v>
      </c>
      <c r="C8" s="1">
        <v>715.11</v>
      </c>
      <c r="D8" s="9">
        <f t="shared" si="0"/>
        <v>2.4E-2</v>
      </c>
      <c r="E8" s="5">
        <v>0</v>
      </c>
      <c r="F8" s="2">
        <f t="shared" si="1"/>
        <v>0</v>
      </c>
    </row>
    <row r="9" spans="1:6" x14ac:dyDescent="0.3">
      <c r="A9">
        <v>610370</v>
      </c>
      <c r="B9" t="s">
        <v>10</v>
      </c>
      <c r="C9" s="1">
        <v>445.82</v>
      </c>
      <c r="D9" s="9">
        <f t="shared" si="0"/>
        <v>2.4E-2</v>
      </c>
      <c r="E9" s="5">
        <v>1</v>
      </c>
      <c r="F9" s="2">
        <f t="shared" si="1"/>
        <v>10.699680000000001</v>
      </c>
    </row>
    <row r="10" spans="1:6" x14ac:dyDescent="0.3">
      <c r="A10">
        <v>610600</v>
      </c>
      <c r="B10" t="s">
        <v>46</v>
      </c>
      <c r="C10" s="1">
        <v>9680</v>
      </c>
      <c r="D10" s="9">
        <f t="shared" si="0"/>
        <v>2.4E-2</v>
      </c>
      <c r="E10" s="5">
        <v>1</v>
      </c>
      <c r="F10" s="2">
        <f t="shared" si="1"/>
        <v>232.32</v>
      </c>
    </row>
    <row r="11" spans="1:6" x14ac:dyDescent="0.3">
      <c r="A11">
        <v>610610</v>
      </c>
      <c r="B11" t="s">
        <v>42</v>
      </c>
      <c r="C11" s="1">
        <v>111.24</v>
      </c>
      <c r="D11" s="9">
        <f t="shared" si="0"/>
        <v>2.4E-2</v>
      </c>
      <c r="E11" s="5">
        <v>1</v>
      </c>
      <c r="F11" s="2">
        <f t="shared" si="1"/>
        <v>2.6697600000000001</v>
      </c>
    </row>
    <row r="12" spans="1:6" x14ac:dyDescent="0.3">
      <c r="A12">
        <v>610620</v>
      </c>
      <c r="B12" t="s">
        <v>65</v>
      </c>
      <c r="C12" s="1">
        <v>2979.5</v>
      </c>
      <c r="D12" s="9">
        <f t="shared" si="0"/>
        <v>2.4E-2</v>
      </c>
      <c r="E12" s="5">
        <v>1</v>
      </c>
      <c r="F12" s="2">
        <f t="shared" si="1"/>
        <v>71.507999999999996</v>
      </c>
    </row>
    <row r="13" spans="1:6" x14ac:dyDescent="0.3">
      <c r="A13">
        <v>613000</v>
      </c>
      <c r="B13" t="s">
        <v>11</v>
      </c>
      <c r="C13" s="1">
        <v>7825.02</v>
      </c>
      <c r="D13" s="9">
        <f t="shared" si="0"/>
        <v>2.4E-2</v>
      </c>
      <c r="E13" s="6">
        <v>0.34</v>
      </c>
      <c r="F13" s="2">
        <f t="shared" si="1"/>
        <v>63.852163200000014</v>
      </c>
    </row>
    <row r="14" spans="1:6" x14ac:dyDescent="0.3">
      <c r="A14">
        <v>613050</v>
      </c>
      <c r="B14" t="s">
        <v>66</v>
      </c>
      <c r="C14" s="1">
        <v>260</v>
      </c>
      <c r="D14" s="9">
        <f t="shared" si="0"/>
        <v>2.4E-2</v>
      </c>
      <c r="E14" s="6">
        <v>0.34</v>
      </c>
      <c r="F14" s="2">
        <f t="shared" si="1"/>
        <v>2.1216000000000004</v>
      </c>
    </row>
    <row r="15" spans="1:6" x14ac:dyDescent="0.3">
      <c r="A15">
        <v>614600</v>
      </c>
      <c r="B15" t="s">
        <v>59</v>
      </c>
      <c r="C15" s="1">
        <v>414.89</v>
      </c>
      <c r="D15" s="9">
        <f t="shared" si="0"/>
        <v>2.4E-2</v>
      </c>
      <c r="E15" s="6">
        <v>0</v>
      </c>
      <c r="F15" s="2">
        <f t="shared" si="1"/>
        <v>0</v>
      </c>
    </row>
    <row r="16" spans="1:6" x14ac:dyDescent="0.3">
      <c r="A16">
        <v>616100</v>
      </c>
      <c r="B16" t="s">
        <v>67</v>
      </c>
      <c r="C16" s="1">
        <v>105</v>
      </c>
      <c r="D16" s="9">
        <f t="shared" si="0"/>
        <v>2.4E-2</v>
      </c>
      <c r="E16" s="6">
        <v>0</v>
      </c>
      <c r="F16" s="2">
        <f t="shared" si="1"/>
        <v>0</v>
      </c>
    </row>
    <row r="17" spans="1:9" x14ac:dyDescent="0.3">
      <c r="A17">
        <v>616600</v>
      </c>
      <c r="B17" t="s">
        <v>41</v>
      </c>
      <c r="C17" s="1">
        <v>254</v>
      </c>
      <c r="D17" s="9">
        <f>6/254</f>
        <v>2.3622047244094488E-2</v>
      </c>
      <c r="E17" s="6">
        <v>0</v>
      </c>
      <c r="F17" s="2">
        <f t="shared" si="1"/>
        <v>0</v>
      </c>
    </row>
    <row r="18" spans="1:9" x14ac:dyDescent="0.3">
      <c r="A18">
        <v>650000</v>
      </c>
      <c r="B18" t="s">
        <v>36</v>
      </c>
      <c r="C18" s="1">
        <v>9.15</v>
      </c>
      <c r="D18" s="9">
        <f t="shared" si="0"/>
        <v>2.4E-2</v>
      </c>
      <c r="E18" s="6">
        <v>0</v>
      </c>
      <c r="F18" s="2">
        <f t="shared" si="1"/>
        <v>0</v>
      </c>
    </row>
    <row r="19" spans="1:9" x14ac:dyDescent="0.3">
      <c r="B19" s="3" t="s">
        <v>13</v>
      </c>
      <c r="C19" s="4">
        <f>SUM(C7:C18)</f>
        <v>22815.71</v>
      </c>
      <c r="F19" s="4">
        <f>SUM(F7:F18)</f>
        <v>383.17120319999998</v>
      </c>
    </row>
    <row r="21" spans="1:9" ht="28.8" x14ac:dyDescent="0.3">
      <c r="B21" s="3" t="s">
        <v>12</v>
      </c>
      <c r="C21" s="3" t="s">
        <v>72</v>
      </c>
      <c r="D21" s="3" t="s">
        <v>19</v>
      </c>
      <c r="E21" s="7" t="s">
        <v>45</v>
      </c>
      <c r="F21" s="3" t="s">
        <v>5</v>
      </c>
      <c r="I21" s="2"/>
    </row>
    <row r="22" spans="1:9" x14ac:dyDescent="0.3">
      <c r="A22">
        <v>610100</v>
      </c>
      <c r="B22" t="s">
        <v>15</v>
      </c>
      <c r="C22" s="1">
        <v>774.53</v>
      </c>
      <c r="D22" s="10">
        <f>212/4137</f>
        <v>5.1244863427604544E-2</v>
      </c>
      <c r="E22" s="6">
        <v>0</v>
      </c>
      <c r="F22" s="2">
        <f t="shared" ref="F22:F33" si="2">C22*D22*E22</f>
        <v>0</v>
      </c>
    </row>
    <row r="23" spans="1:9" x14ac:dyDescent="0.3">
      <c r="A23">
        <v>610110</v>
      </c>
      <c r="B23" t="s">
        <v>38</v>
      </c>
      <c r="C23" s="1">
        <v>4180.0200000000004</v>
      </c>
      <c r="D23" s="10">
        <f t="shared" ref="D23:D33" si="3">212/4137</f>
        <v>5.1244863427604544E-2</v>
      </c>
      <c r="E23" s="6">
        <v>0.5</v>
      </c>
      <c r="F23" s="2">
        <f t="shared" si="2"/>
        <v>107.10227701232779</v>
      </c>
    </row>
    <row r="24" spans="1:9" x14ac:dyDescent="0.3">
      <c r="A24">
        <v>610120</v>
      </c>
      <c r="B24" t="s">
        <v>61</v>
      </c>
      <c r="C24" s="1">
        <v>263.10000000000002</v>
      </c>
      <c r="D24" s="10">
        <f t="shared" si="3"/>
        <v>5.1244863427604544E-2</v>
      </c>
      <c r="E24" s="6">
        <v>0.5</v>
      </c>
      <c r="F24" s="2">
        <f t="shared" si="2"/>
        <v>6.7412617839013782</v>
      </c>
    </row>
    <row r="25" spans="1:9" x14ac:dyDescent="0.3">
      <c r="A25">
        <v>610240</v>
      </c>
      <c r="B25" t="s">
        <v>68</v>
      </c>
      <c r="C25" s="1">
        <v>-1663.2</v>
      </c>
      <c r="D25" s="10">
        <f t="shared" si="3"/>
        <v>5.1244863427604544E-2</v>
      </c>
      <c r="E25" s="6">
        <v>1</v>
      </c>
      <c r="F25" s="2">
        <f t="shared" si="2"/>
        <v>-85.230456852791875</v>
      </c>
    </row>
    <row r="26" spans="1:9" x14ac:dyDescent="0.3">
      <c r="A26">
        <v>610370</v>
      </c>
      <c r="B26" t="s">
        <v>10</v>
      </c>
      <c r="C26" s="1">
        <v>2703.47</v>
      </c>
      <c r="D26" s="10">
        <f t="shared" si="3"/>
        <v>5.1244863427604544E-2</v>
      </c>
      <c r="E26" s="6">
        <v>1</v>
      </c>
      <c r="F26" s="2">
        <f t="shared" si="2"/>
        <v>138.53895093062604</v>
      </c>
    </row>
    <row r="27" spans="1:9" x14ac:dyDescent="0.3">
      <c r="A27">
        <v>610431</v>
      </c>
      <c r="B27" t="s">
        <v>16</v>
      </c>
      <c r="C27" s="1">
        <v>111.32</v>
      </c>
      <c r="D27" s="10">
        <f t="shared" si="3"/>
        <v>5.1244863427604544E-2</v>
      </c>
      <c r="E27" s="6">
        <v>1</v>
      </c>
      <c r="F27" s="2">
        <f t="shared" si="2"/>
        <v>5.704578196760937</v>
      </c>
    </row>
    <row r="28" spans="1:9" x14ac:dyDescent="0.3">
      <c r="A28">
        <v>610500</v>
      </c>
      <c r="B28" t="s">
        <v>17</v>
      </c>
      <c r="C28" s="1">
        <v>5931.41</v>
      </c>
      <c r="D28" s="10">
        <f t="shared" si="3"/>
        <v>5.1244863427604544E-2</v>
      </c>
      <c r="E28" s="6">
        <v>1</v>
      </c>
      <c r="F28" s="2">
        <f t="shared" si="2"/>
        <v>303.95429538312789</v>
      </c>
    </row>
    <row r="29" spans="1:9" x14ac:dyDescent="0.3">
      <c r="A29">
        <v>612010</v>
      </c>
      <c r="B29" t="s">
        <v>1</v>
      </c>
      <c r="C29" s="1">
        <v>441.16</v>
      </c>
      <c r="D29" s="10">
        <f t="shared" si="3"/>
        <v>5.1244863427604544E-2</v>
      </c>
      <c r="E29" s="6">
        <v>1</v>
      </c>
      <c r="F29" s="2">
        <f t="shared" si="2"/>
        <v>22.607183949722021</v>
      </c>
    </row>
    <row r="30" spans="1:9" x14ac:dyDescent="0.3">
      <c r="A30">
        <v>612101</v>
      </c>
      <c r="B30" t="s">
        <v>18</v>
      </c>
      <c r="C30" s="1">
        <v>488.32</v>
      </c>
      <c r="D30" s="10">
        <f t="shared" si="3"/>
        <v>5.1244863427604544E-2</v>
      </c>
      <c r="E30" s="6">
        <v>1</v>
      </c>
      <c r="F30" s="2">
        <f t="shared" si="2"/>
        <v>25.023891708967849</v>
      </c>
    </row>
    <row r="31" spans="1:9" x14ac:dyDescent="0.3">
      <c r="A31">
        <v>614000</v>
      </c>
      <c r="B31" t="s">
        <v>4</v>
      </c>
      <c r="C31" s="1">
        <v>2006.07</v>
      </c>
      <c r="D31" s="10">
        <f t="shared" si="3"/>
        <v>5.1244863427604544E-2</v>
      </c>
      <c r="E31" s="6">
        <v>0</v>
      </c>
      <c r="F31" s="2">
        <f t="shared" si="2"/>
        <v>0</v>
      </c>
    </row>
    <row r="32" spans="1:9" x14ac:dyDescent="0.3">
      <c r="A32">
        <v>614700</v>
      </c>
      <c r="B32" t="s">
        <v>69</v>
      </c>
      <c r="C32" s="1">
        <v>236.5</v>
      </c>
      <c r="D32" s="10">
        <f t="shared" si="3"/>
        <v>5.1244863427604544E-2</v>
      </c>
      <c r="E32" s="6">
        <v>1</v>
      </c>
      <c r="F32" s="2">
        <f t="shared" si="2"/>
        <v>12.119410200628474</v>
      </c>
    </row>
    <row r="33" spans="1:6" x14ac:dyDescent="0.3">
      <c r="A33">
        <v>650000</v>
      </c>
      <c r="B33" t="s">
        <v>36</v>
      </c>
      <c r="C33" s="1">
        <v>23.25</v>
      </c>
      <c r="D33" s="10">
        <f t="shared" si="3"/>
        <v>5.1244863427604544E-2</v>
      </c>
      <c r="E33" s="5">
        <v>0</v>
      </c>
      <c r="F33" s="2">
        <f t="shared" si="2"/>
        <v>0</v>
      </c>
    </row>
    <row r="34" spans="1:6" x14ac:dyDescent="0.3">
      <c r="B34" s="3" t="s">
        <v>14</v>
      </c>
      <c r="C34" s="4">
        <f>SUM(C22:C33)</f>
        <v>15495.949999999999</v>
      </c>
      <c r="F34" s="4">
        <f>SUM(F22:F33)</f>
        <v>536.56139231327052</v>
      </c>
    </row>
    <row r="36" spans="1:6" ht="28.8" x14ac:dyDescent="0.3">
      <c r="B36" s="3" t="s">
        <v>0</v>
      </c>
      <c r="C36" s="3" t="s">
        <v>72</v>
      </c>
      <c r="D36" s="3" t="s">
        <v>6</v>
      </c>
      <c r="E36" s="7" t="s">
        <v>45</v>
      </c>
      <c r="F36" s="3" t="s">
        <v>5</v>
      </c>
    </row>
    <row r="37" spans="1:6" x14ac:dyDescent="0.3">
      <c r="A37">
        <v>610040</v>
      </c>
      <c r="B37" t="s">
        <v>70</v>
      </c>
      <c r="C37" s="1">
        <v>401.48</v>
      </c>
      <c r="D37" s="10">
        <f t="shared" ref="D37:D47" si="4">28/1500</f>
        <v>1.8666666666666668E-2</v>
      </c>
      <c r="E37" s="5">
        <v>1</v>
      </c>
      <c r="F37" s="2">
        <f>C37*D37*E37</f>
        <v>7.4942933333333341</v>
      </c>
    </row>
    <row r="38" spans="1:6" x14ac:dyDescent="0.3">
      <c r="A38">
        <v>610220</v>
      </c>
      <c r="B38" t="s">
        <v>37</v>
      </c>
      <c r="C38" s="1">
        <v>1410.93</v>
      </c>
      <c r="D38" s="10">
        <f t="shared" si="4"/>
        <v>1.8666666666666668E-2</v>
      </c>
      <c r="E38" s="5">
        <v>1</v>
      </c>
      <c r="F38" s="2">
        <f t="shared" ref="F38:F47" si="5">C38*D38*E38</f>
        <v>26.337360000000004</v>
      </c>
    </row>
    <row r="39" spans="1:6" x14ac:dyDescent="0.3">
      <c r="A39">
        <v>610240</v>
      </c>
      <c r="B39" t="s">
        <v>68</v>
      </c>
      <c r="C39" s="1">
        <v>-6686.4</v>
      </c>
      <c r="D39" s="10">
        <f t="shared" si="4"/>
        <v>1.8666666666666668E-2</v>
      </c>
      <c r="E39" s="5">
        <v>1</v>
      </c>
      <c r="F39" s="2">
        <f t="shared" si="5"/>
        <v>-124.81280000000001</v>
      </c>
    </row>
    <row r="40" spans="1:6" x14ac:dyDescent="0.3">
      <c r="A40">
        <v>610270</v>
      </c>
      <c r="B40" t="s">
        <v>43</v>
      </c>
      <c r="C40" s="1">
        <v>1981.98</v>
      </c>
      <c r="D40" s="10">
        <f t="shared" si="4"/>
        <v>1.8666666666666668E-2</v>
      </c>
      <c r="E40" s="5">
        <v>1</v>
      </c>
      <c r="F40" s="2">
        <f t="shared" si="5"/>
        <v>36.996960000000001</v>
      </c>
    </row>
    <row r="41" spans="1:6" x14ac:dyDescent="0.3">
      <c r="A41">
        <v>610370</v>
      </c>
      <c r="B41" t="s">
        <v>62</v>
      </c>
      <c r="C41" s="1">
        <v>367.6</v>
      </c>
      <c r="D41" s="10">
        <f t="shared" si="4"/>
        <v>1.8666666666666668E-2</v>
      </c>
      <c r="E41" s="5">
        <v>1</v>
      </c>
      <c r="F41" s="2">
        <f t="shared" si="5"/>
        <v>6.8618666666666677</v>
      </c>
    </row>
    <row r="42" spans="1:6" x14ac:dyDescent="0.3">
      <c r="A42">
        <v>610410</v>
      </c>
      <c r="B42" t="s">
        <v>44</v>
      </c>
      <c r="C42" s="1">
        <v>309.64999999999998</v>
      </c>
      <c r="D42" s="10">
        <f t="shared" si="4"/>
        <v>1.8666666666666668E-2</v>
      </c>
      <c r="E42" s="5">
        <v>1</v>
      </c>
      <c r="F42" s="2">
        <f t="shared" si="5"/>
        <v>5.7801333333333336</v>
      </c>
    </row>
    <row r="43" spans="1:6" x14ac:dyDescent="0.3">
      <c r="A43">
        <v>610510</v>
      </c>
      <c r="B43" t="s">
        <v>78</v>
      </c>
      <c r="C43" s="1">
        <v>1633.5</v>
      </c>
      <c r="D43" s="10">
        <f t="shared" si="4"/>
        <v>1.8666666666666668E-2</v>
      </c>
      <c r="E43" s="5">
        <v>1</v>
      </c>
      <c r="F43" s="2">
        <f t="shared" si="5"/>
        <v>30.492000000000001</v>
      </c>
    </row>
    <row r="44" spans="1:6" x14ac:dyDescent="0.3">
      <c r="A44">
        <v>612100</v>
      </c>
      <c r="B44" t="s">
        <v>2</v>
      </c>
      <c r="C44" s="1">
        <v>138.5</v>
      </c>
      <c r="D44" s="10">
        <f t="shared" si="4"/>
        <v>1.8666666666666668E-2</v>
      </c>
      <c r="E44" s="5">
        <v>1</v>
      </c>
      <c r="F44" s="2">
        <f t="shared" si="5"/>
        <v>2.5853333333333337</v>
      </c>
    </row>
    <row r="45" spans="1:6" x14ac:dyDescent="0.3">
      <c r="A45">
        <v>612101</v>
      </c>
      <c r="B45" t="s">
        <v>3</v>
      </c>
      <c r="C45" s="1">
        <v>2569.0700000000002</v>
      </c>
      <c r="D45" s="10">
        <f t="shared" si="4"/>
        <v>1.8666666666666668E-2</v>
      </c>
      <c r="E45" s="5">
        <v>1</v>
      </c>
      <c r="F45" s="2">
        <f t="shared" si="5"/>
        <v>47.95597333333334</v>
      </c>
    </row>
    <row r="46" spans="1:6" x14ac:dyDescent="0.3">
      <c r="A46">
        <v>614000</v>
      </c>
      <c r="B46" t="s">
        <v>4</v>
      </c>
      <c r="C46" s="1">
        <v>841.62</v>
      </c>
      <c r="D46" s="10">
        <f t="shared" si="4"/>
        <v>1.8666666666666668E-2</v>
      </c>
      <c r="E46" s="5">
        <v>0</v>
      </c>
      <c r="F46" s="2">
        <f t="shared" si="5"/>
        <v>0</v>
      </c>
    </row>
    <row r="47" spans="1:6" x14ac:dyDescent="0.3">
      <c r="A47">
        <v>650000</v>
      </c>
      <c r="B47" t="s">
        <v>36</v>
      </c>
      <c r="C47" s="1">
        <v>23.25</v>
      </c>
      <c r="D47" s="10">
        <f t="shared" si="4"/>
        <v>1.8666666666666668E-2</v>
      </c>
      <c r="E47" s="5">
        <v>0</v>
      </c>
      <c r="F47" s="2">
        <f t="shared" si="5"/>
        <v>0</v>
      </c>
    </row>
    <row r="48" spans="1:6" x14ac:dyDescent="0.3">
      <c r="B48" s="3" t="s">
        <v>7</v>
      </c>
      <c r="C48" s="4">
        <f>SUM(C37:C47)</f>
        <v>2991.1800000000003</v>
      </c>
      <c r="D48" s="3"/>
      <c r="E48" s="3"/>
      <c r="F48" s="4">
        <f>SUM(F37:F47)</f>
        <v>39.691120000000005</v>
      </c>
    </row>
    <row r="50" spans="1:2" x14ac:dyDescent="0.3">
      <c r="A50" s="17" t="s">
        <v>22</v>
      </c>
      <c r="B50" s="17"/>
    </row>
    <row r="51" spans="1:2" x14ac:dyDescent="0.3">
      <c r="A51" t="s">
        <v>23</v>
      </c>
      <c r="B51" s="1">
        <v>75</v>
      </c>
    </row>
    <row r="52" spans="1:2" x14ac:dyDescent="0.3">
      <c r="A52" t="s">
        <v>24</v>
      </c>
      <c r="B52" s="1">
        <v>75</v>
      </c>
    </row>
    <row r="53" spans="1:2" x14ac:dyDescent="0.3">
      <c r="A53" t="s">
        <v>25</v>
      </c>
      <c r="B53" s="1">
        <v>75</v>
      </c>
    </row>
    <row r="54" spans="1:2" x14ac:dyDescent="0.3">
      <c r="A54" t="s">
        <v>26</v>
      </c>
      <c r="B54" s="1">
        <v>75</v>
      </c>
    </row>
    <row r="55" spans="1:2" x14ac:dyDescent="0.3">
      <c r="A55" t="s">
        <v>27</v>
      </c>
      <c r="B55" s="1">
        <v>75</v>
      </c>
    </row>
    <row r="56" spans="1:2" x14ac:dyDescent="0.3">
      <c r="A56" t="s">
        <v>28</v>
      </c>
      <c r="B56" s="1">
        <v>75</v>
      </c>
    </row>
    <row r="57" spans="1:2" x14ac:dyDescent="0.3">
      <c r="A57" t="s">
        <v>29</v>
      </c>
      <c r="B57" s="1">
        <v>75</v>
      </c>
    </row>
    <row r="58" spans="1:2" x14ac:dyDescent="0.3">
      <c r="A58" t="s">
        <v>30</v>
      </c>
      <c r="B58" s="1">
        <v>75</v>
      </c>
    </row>
    <row r="59" spans="1:2" x14ac:dyDescent="0.3">
      <c r="A59" t="s">
        <v>31</v>
      </c>
      <c r="B59" s="1">
        <v>75</v>
      </c>
    </row>
    <row r="60" spans="1:2" x14ac:dyDescent="0.3">
      <c r="A60" t="s">
        <v>32</v>
      </c>
      <c r="B60" s="1">
        <v>75</v>
      </c>
    </row>
    <row r="61" spans="1:2" x14ac:dyDescent="0.3">
      <c r="A61" t="s">
        <v>33</v>
      </c>
      <c r="B61" s="1">
        <v>75</v>
      </c>
    </row>
    <row r="62" spans="1:2" x14ac:dyDescent="0.3">
      <c r="A62" t="s">
        <v>34</v>
      </c>
      <c r="B62" s="1">
        <v>75</v>
      </c>
    </row>
    <row r="63" spans="1:2" x14ac:dyDescent="0.3">
      <c r="A63" s="3" t="s">
        <v>5</v>
      </c>
      <c r="B63" s="8">
        <f>SUM(B51:B62)</f>
        <v>900</v>
      </c>
    </row>
  </sheetData>
  <mergeCells count="1">
    <mergeCell ref="A50:B50"/>
  </mergeCells>
  <hyperlinks>
    <hyperlink ref="E5" r:id="rId1" xr:uid="{FE868B92-2DDB-4915-B5BF-C545854C60B0}"/>
  </hyperlinks>
  <pageMargins left="0.7" right="0.7" top="0.75" bottom="0.75" header="0.3" footer="0.3"/>
  <pageSetup orientation="portrait" r:id="rId2"/>
  <headerFooter>
    <oddFooter xml:space="preserve">&amp;L_x000D_&amp;1#&amp;"Tahoma"&amp;9&amp;KCF022B C2 - Restricted use 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E75B-BDA7-4A39-A166-A6AE4384E38D}">
  <dimension ref="A1:I60"/>
  <sheetViews>
    <sheetView zoomScale="85" zoomScaleNormal="85" workbookViewId="0">
      <selection activeCell="B1" sqref="B1"/>
    </sheetView>
  </sheetViews>
  <sheetFormatPr defaultRowHeight="14.4" x14ac:dyDescent="0.3"/>
  <cols>
    <col min="1" max="1" width="20.6640625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</cols>
  <sheetData>
    <row r="1" spans="1:6" x14ac:dyDescent="0.3">
      <c r="A1" t="s">
        <v>52</v>
      </c>
      <c r="B1" s="3" t="s">
        <v>21</v>
      </c>
      <c r="C1" s="15" t="s">
        <v>49</v>
      </c>
    </row>
    <row r="2" spans="1:6" x14ac:dyDescent="0.3">
      <c r="A2" s="12" t="s">
        <v>54</v>
      </c>
      <c r="B2" t="s">
        <v>20</v>
      </c>
      <c r="C2" s="2">
        <f>F20+F32+F45</f>
        <v>1089.326994424172</v>
      </c>
      <c r="D2" s="11"/>
    </row>
    <row r="3" spans="1:6" x14ac:dyDescent="0.3">
      <c r="A3" s="13" t="s">
        <v>53</v>
      </c>
      <c r="B3" t="s">
        <v>51</v>
      </c>
      <c r="C3" s="2">
        <f>C2/2</f>
        <v>544.66349721208599</v>
      </c>
      <c r="D3" s="11"/>
    </row>
    <row r="4" spans="1:6" x14ac:dyDescent="0.3">
      <c r="B4" t="s">
        <v>35</v>
      </c>
      <c r="C4" s="2">
        <f>-B60</f>
        <v>-450</v>
      </c>
      <c r="D4" s="2"/>
    </row>
    <row r="5" spans="1:6" x14ac:dyDescent="0.3">
      <c r="A5" s="14"/>
      <c r="B5" s="3" t="s">
        <v>50</v>
      </c>
      <c r="C5" s="4">
        <f>C3+C4</f>
        <v>94.663497212085986</v>
      </c>
      <c r="D5" s="4"/>
    </row>
    <row r="6" spans="1:6" x14ac:dyDescent="0.3">
      <c r="B6" s="3"/>
      <c r="C6" s="4"/>
      <c r="E6" s="14" t="s">
        <v>55</v>
      </c>
    </row>
    <row r="7" spans="1:6" ht="28.8" x14ac:dyDescent="0.3">
      <c r="B7" s="3" t="s">
        <v>8</v>
      </c>
      <c r="C7" s="3" t="s">
        <v>72</v>
      </c>
      <c r="D7" s="3" t="s">
        <v>9</v>
      </c>
      <c r="E7" s="7" t="s">
        <v>45</v>
      </c>
      <c r="F7" s="3" t="s">
        <v>5</v>
      </c>
    </row>
    <row r="8" spans="1:6" x14ac:dyDescent="0.3">
      <c r="A8">
        <v>610030</v>
      </c>
      <c r="B8" t="s">
        <v>56</v>
      </c>
      <c r="C8" s="1">
        <v>2212.73</v>
      </c>
      <c r="D8" s="9">
        <f t="shared" ref="D8:D19" si="0">240/10000</f>
        <v>2.4E-2</v>
      </c>
      <c r="E8" s="5">
        <v>0</v>
      </c>
      <c r="F8" s="2">
        <f t="shared" ref="F8:F19" si="1">C8*D8*E8</f>
        <v>0</v>
      </c>
    </row>
    <row r="9" spans="1:6" x14ac:dyDescent="0.3">
      <c r="A9">
        <v>610220</v>
      </c>
      <c r="B9" t="s">
        <v>57</v>
      </c>
      <c r="C9" s="1">
        <v>152.26</v>
      </c>
      <c r="D9" s="9">
        <f t="shared" si="0"/>
        <v>2.4E-2</v>
      </c>
      <c r="E9" s="5">
        <v>0</v>
      </c>
      <c r="F9" s="2">
        <f t="shared" si="1"/>
        <v>0</v>
      </c>
    </row>
    <row r="10" spans="1:6" x14ac:dyDescent="0.3">
      <c r="A10">
        <v>610370</v>
      </c>
      <c r="B10" t="s">
        <v>10</v>
      </c>
      <c r="C10" s="1">
        <v>1859.97</v>
      </c>
      <c r="D10" s="9">
        <f t="shared" si="0"/>
        <v>2.4E-2</v>
      </c>
      <c r="E10" s="5">
        <v>1</v>
      </c>
      <c r="F10" s="2">
        <f t="shared" si="1"/>
        <v>44.639279999999999</v>
      </c>
    </row>
    <row r="11" spans="1:6" x14ac:dyDescent="0.3">
      <c r="A11">
        <v>610600</v>
      </c>
      <c r="B11" t="s">
        <v>46</v>
      </c>
      <c r="C11" s="1">
        <v>8712</v>
      </c>
      <c r="D11" s="9">
        <f t="shared" si="0"/>
        <v>2.4E-2</v>
      </c>
      <c r="E11" s="5">
        <v>1</v>
      </c>
      <c r="F11" s="2">
        <f t="shared" si="1"/>
        <v>209.08799999999999</v>
      </c>
    </row>
    <row r="12" spans="1:6" x14ac:dyDescent="0.3">
      <c r="A12">
        <v>610610</v>
      </c>
      <c r="B12" t="s">
        <v>42</v>
      </c>
      <c r="C12" s="1">
        <v>53.42</v>
      </c>
      <c r="D12" s="9">
        <f t="shared" si="0"/>
        <v>2.4E-2</v>
      </c>
      <c r="E12" s="5">
        <v>1</v>
      </c>
      <c r="F12" s="2">
        <f t="shared" si="1"/>
        <v>1.2820800000000001</v>
      </c>
    </row>
    <row r="13" spans="1:6" x14ac:dyDescent="0.3">
      <c r="A13">
        <v>613000</v>
      </c>
      <c r="B13" t="s">
        <v>11</v>
      </c>
      <c r="C13" s="1">
        <v>7586.34</v>
      </c>
      <c r="D13" s="9">
        <f t="shared" si="0"/>
        <v>2.4E-2</v>
      </c>
      <c r="E13" s="6">
        <v>0.34</v>
      </c>
      <c r="F13" s="2">
        <f t="shared" si="1"/>
        <v>61.904534400000003</v>
      </c>
    </row>
    <row r="14" spans="1:6" x14ac:dyDescent="0.3">
      <c r="A14">
        <v>614600</v>
      </c>
      <c r="B14" t="s">
        <v>59</v>
      </c>
      <c r="C14" s="1">
        <v>400.35</v>
      </c>
      <c r="D14" s="9">
        <f t="shared" si="0"/>
        <v>2.4E-2</v>
      </c>
      <c r="E14" s="6">
        <v>0</v>
      </c>
      <c r="F14" s="2">
        <f t="shared" si="1"/>
        <v>0</v>
      </c>
    </row>
    <row r="15" spans="1:6" x14ac:dyDescent="0.3">
      <c r="A15">
        <v>616010</v>
      </c>
      <c r="B15" t="s">
        <v>58</v>
      </c>
      <c r="C15" s="1">
        <v>15</v>
      </c>
      <c r="D15" s="9">
        <f t="shared" si="0"/>
        <v>2.4E-2</v>
      </c>
      <c r="E15" s="6">
        <v>0</v>
      </c>
      <c r="F15" s="2">
        <f t="shared" si="1"/>
        <v>0</v>
      </c>
    </row>
    <row r="16" spans="1:6" x14ac:dyDescent="0.3">
      <c r="A16">
        <v>616110</v>
      </c>
      <c r="B16" t="s">
        <v>40</v>
      </c>
      <c r="C16" s="1">
        <v>50</v>
      </c>
      <c r="D16" s="9">
        <f t="shared" si="0"/>
        <v>2.4E-2</v>
      </c>
      <c r="E16" s="6">
        <v>0</v>
      </c>
      <c r="F16" s="2">
        <f t="shared" si="1"/>
        <v>0</v>
      </c>
    </row>
    <row r="17" spans="1:9" x14ac:dyDescent="0.3">
      <c r="A17">
        <v>616600</v>
      </c>
      <c r="B17" t="s">
        <v>41</v>
      </c>
      <c r="C17" s="1">
        <v>254</v>
      </c>
      <c r="D17" s="9">
        <f>6/254</f>
        <v>2.3622047244094488E-2</v>
      </c>
      <c r="E17" s="6">
        <v>0</v>
      </c>
      <c r="F17" s="2">
        <f t="shared" si="1"/>
        <v>0</v>
      </c>
    </row>
    <row r="18" spans="1:9" x14ac:dyDescent="0.3">
      <c r="A18">
        <v>642000</v>
      </c>
      <c r="B18" t="s">
        <v>60</v>
      </c>
      <c r="C18" s="1">
        <v>7.28</v>
      </c>
      <c r="D18" s="9">
        <f t="shared" si="0"/>
        <v>2.4E-2</v>
      </c>
      <c r="E18" s="6">
        <v>0</v>
      </c>
      <c r="F18" s="2">
        <f t="shared" si="1"/>
        <v>0</v>
      </c>
    </row>
    <row r="19" spans="1:9" x14ac:dyDescent="0.3">
      <c r="A19">
        <v>650000</v>
      </c>
      <c r="B19" t="s">
        <v>36</v>
      </c>
      <c r="C19" s="1">
        <v>21</v>
      </c>
      <c r="D19" s="9">
        <f t="shared" si="0"/>
        <v>2.4E-2</v>
      </c>
      <c r="E19" s="6">
        <v>0</v>
      </c>
      <c r="F19" s="2">
        <f t="shared" si="1"/>
        <v>0</v>
      </c>
    </row>
    <row r="20" spans="1:9" x14ac:dyDescent="0.3">
      <c r="B20" s="3" t="s">
        <v>13</v>
      </c>
      <c r="F20" s="4">
        <f>SUM(F8:F19)</f>
        <v>316.9138944</v>
      </c>
    </row>
    <row r="22" spans="1:9" ht="28.8" x14ac:dyDescent="0.3">
      <c r="B22" s="3" t="s">
        <v>12</v>
      </c>
      <c r="C22" s="3" t="s">
        <v>72</v>
      </c>
      <c r="D22" s="3" t="s">
        <v>19</v>
      </c>
      <c r="E22" s="7" t="s">
        <v>45</v>
      </c>
      <c r="F22" s="3" t="s">
        <v>5</v>
      </c>
      <c r="I22" s="2"/>
    </row>
    <row r="23" spans="1:9" x14ac:dyDescent="0.3">
      <c r="A23">
        <v>610100</v>
      </c>
      <c r="B23" t="s">
        <v>15</v>
      </c>
      <c r="C23" s="1">
        <v>738.34</v>
      </c>
      <c r="D23" s="10">
        <f>212/4137</f>
        <v>5.1244863427604544E-2</v>
      </c>
      <c r="E23" s="6">
        <v>0</v>
      </c>
      <c r="F23" s="2">
        <f t="shared" ref="F23:F31" si="2">C23*D23*E23</f>
        <v>0</v>
      </c>
    </row>
    <row r="24" spans="1:9" x14ac:dyDescent="0.3">
      <c r="A24">
        <v>610110</v>
      </c>
      <c r="B24" t="s">
        <v>38</v>
      </c>
      <c r="C24" s="1">
        <v>4058.49</v>
      </c>
      <c r="D24" s="10">
        <f t="shared" ref="D24:D31" si="3">212/4137</f>
        <v>5.1244863427604544E-2</v>
      </c>
      <c r="E24" s="6">
        <v>0.5</v>
      </c>
      <c r="F24" s="2">
        <f t="shared" si="2"/>
        <v>103.98838288614938</v>
      </c>
    </row>
    <row r="25" spans="1:9" x14ac:dyDescent="0.3">
      <c r="A25">
        <v>610120</v>
      </c>
      <c r="B25" t="s">
        <v>61</v>
      </c>
      <c r="C25" s="1">
        <v>2756.16</v>
      </c>
      <c r="D25" s="10">
        <f t="shared" si="3"/>
        <v>5.1244863427604544E-2</v>
      </c>
      <c r="E25" s="6">
        <v>0.5</v>
      </c>
      <c r="F25" s="2">
        <f t="shared" si="2"/>
        <v>70.61952139231326</v>
      </c>
    </row>
    <row r="26" spans="1:9" x14ac:dyDescent="0.3">
      <c r="A26">
        <v>610370</v>
      </c>
      <c r="B26" t="s">
        <v>10</v>
      </c>
      <c r="C26" s="1">
        <v>1541.77</v>
      </c>
      <c r="D26" s="10">
        <f t="shared" si="3"/>
        <v>5.1244863427604544E-2</v>
      </c>
      <c r="E26" s="6">
        <v>1</v>
      </c>
      <c r="F26" s="2">
        <f t="shared" si="2"/>
        <v>79.007793086777852</v>
      </c>
    </row>
    <row r="27" spans="1:9" x14ac:dyDescent="0.3">
      <c r="A27">
        <v>610500</v>
      </c>
      <c r="B27" t="s">
        <v>17</v>
      </c>
      <c r="C27" s="1">
        <v>5931.42</v>
      </c>
      <c r="D27" s="10">
        <f t="shared" si="3"/>
        <v>5.1244863427604544E-2</v>
      </c>
      <c r="E27" s="6">
        <v>1</v>
      </c>
      <c r="F27" s="2">
        <f t="shared" si="2"/>
        <v>303.95480783176214</v>
      </c>
    </row>
    <row r="28" spans="1:9" x14ac:dyDescent="0.3">
      <c r="A28">
        <v>612010</v>
      </c>
      <c r="B28" t="s">
        <v>1</v>
      </c>
      <c r="C28" s="1">
        <v>449.48</v>
      </c>
      <c r="D28" s="10">
        <f t="shared" si="3"/>
        <v>5.1244863427604544E-2</v>
      </c>
      <c r="E28" s="6">
        <v>1</v>
      </c>
      <c r="F28" s="2">
        <f t="shared" si="2"/>
        <v>23.03354121343969</v>
      </c>
    </row>
    <row r="29" spans="1:9" x14ac:dyDescent="0.3">
      <c r="A29">
        <v>612101</v>
      </c>
      <c r="B29" t="s">
        <v>18</v>
      </c>
      <c r="C29" s="1">
        <v>456.8</v>
      </c>
      <c r="D29" s="10">
        <f t="shared" si="3"/>
        <v>5.1244863427604544E-2</v>
      </c>
      <c r="E29" s="6">
        <v>1</v>
      </c>
      <c r="F29" s="2">
        <f t="shared" si="2"/>
        <v>23.408653613729758</v>
      </c>
    </row>
    <row r="30" spans="1:9" x14ac:dyDescent="0.3">
      <c r="A30">
        <v>614000</v>
      </c>
      <c r="B30" t="s">
        <v>4</v>
      </c>
      <c r="C30" s="1">
        <v>2043.34</v>
      </c>
      <c r="D30" s="10">
        <f t="shared" si="3"/>
        <v>5.1244863427604544E-2</v>
      </c>
      <c r="E30" s="6">
        <v>0</v>
      </c>
      <c r="F30" s="2">
        <f t="shared" si="2"/>
        <v>0</v>
      </c>
    </row>
    <row r="31" spans="1:9" x14ac:dyDescent="0.3">
      <c r="A31">
        <v>650000</v>
      </c>
      <c r="B31" t="s">
        <v>36</v>
      </c>
      <c r="C31" s="1">
        <v>21</v>
      </c>
      <c r="D31" s="10">
        <f t="shared" si="3"/>
        <v>5.1244863427604544E-2</v>
      </c>
      <c r="E31" s="5">
        <v>0</v>
      </c>
      <c r="F31" s="2">
        <f t="shared" si="2"/>
        <v>0</v>
      </c>
    </row>
    <row r="32" spans="1:9" x14ac:dyDescent="0.3">
      <c r="B32" s="3" t="s">
        <v>14</v>
      </c>
      <c r="F32" s="4">
        <f>SUM(F23:F31)</f>
        <v>604.01270002417198</v>
      </c>
    </row>
    <row r="34" spans="1:6" ht="28.8" x14ac:dyDescent="0.3">
      <c r="B34" s="3" t="s">
        <v>0</v>
      </c>
      <c r="C34" s="3" t="s">
        <v>72</v>
      </c>
      <c r="D34" s="3" t="s">
        <v>6</v>
      </c>
      <c r="E34" s="7" t="s">
        <v>45</v>
      </c>
      <c r="F34" s="3" t="s">
        <v>5</v>
      </c>
    </row>
    <row r="35" spans="1:6" x14ac:dyDescent="0.3">
      <c r="A35">
        <v>610220</v>
      </c>
      <c r="B35" t="s">
        <v>37</v>
      </c>
      <c r="C35" s="1">
        <v>2024.23</v>
      </c>
      <c r="D35" s="10">
        <f t="shared" ref="D35:D44" si="4">28/1500</f>
        <v>1.8666666666666668E-2</v>
      </c>
      <c r="E35" s="5">
        <v>1</v>
      </c>
      <c r="F35" s="2">
        <f>C35*D35*E35</f>
        <v>37.785626666666673</v>
      </c>
    </row>
    <row r="36" spans="1:6" x14ac:dyDescent="0.3">
      <c r="A36">
        <v>610270</v>
      </c>
      <c r="B36" t="s">
        <v>43</v>
      </c>
      <c r="C36" s="1">
        <v>2050.7800000000002</v>
      </c>
      <c r="D36" s="10">
        <f t="shared" si="4"/>
        <v>1.8666666666666668E-2</v>
      </c>
      <c r="E36" s="5">
        <v>1</v>
      </c>
      <c r="F36" s="2">
        <f t="shared" ref="F36:F44" si="5">C36*D36*E36</f>
        <v>38.281226666666676</v>
      </c>
    </row>
    <row r="37" spans="1:6" x14ac:dyDescent="0.3">
      <c r="A37">
        <v>610370</v>
      </c>
      <c r="B37" t="s">
        <v>62</v>
      </c>
      <c r="C37" s="1">
        <v>846.8</v>
      </c>
      <c r="D37" s="10">
        <f t="shared" si="4"/>
        <v>1.8666666666666668E-2</v>
      </c>
      <c r="E37" s="5">
        <v>1</v>
      </c>
      <c r="F37" s="2">
        <f t="shared" si="5"/>
        <v>15.806933333333333</v>
      </c>
    </row>
    <row r="38" spans="1:6" x14ac:dyDescent="0.3">
      <c r="A38">
        <v>610410</v>
      </c>
      <c r="B38" t="s">
        <v>44</v>
      </c>
      <c r="C38" s="1">
        <v>237.31</v>
      </c>
      <c r="D38" s="10">
        <f t="shared" si="4"/>
        <v>1.8666666666666668E-2</v>
      </c>
      <c r="E38" s="5">
        <v>1</v>
      </c>
      <c r="F38" s="2">
        <f t="shared" si="5"/>
        <v>4.4297866666666668</v>
      </c>
    </row>
    <row r="39" spans="1:6" x14ac:dyDescent="0.3">
      <c r="A39">
        <v>612100</v>
      </c>
      <c r="B39" t="s">
        <v>2</v>
      </c>
      <c r="C39" s="1">
        <v>1284.6500000000001</v>
      </c>
      <c r="D39" s="10">
        <f t="shared" si="4"/>
        <v>1.8666666666666668E-2</v>
      </c>
      <c r="E39" s="5">
        <v>1</v>
      </c>
      <c r="F39" s="2">
        <f t="shared" si="5"/>
        <v>23.980133333333338</v>
      </c>
    </row>
    <row r="40" spans="1:6" x14ac:dyDescent="0.3">
      <c r="A40">
        <v>612101</v>
      </c>
      <c r="B40" t="s">
        <v>3</v>
      </c>
      <c r="C40" s="1">
        <v>2577.6799999999998</v>
      </c>
      <c r="D40" s="10">
        <f t="shared" si="4"/>
        <v>1.8666666666666668E-2</v>
      </c>
      <c r="E40" s="5">
        <v>1</v>
      </c>
      <c r="F40" s="2">
        <f t="shared" si="5"/>
        <v>48.116693333333338</v>
      </c>
    </row>
    <row r="41" spans="1:6" x14ac:dyDescent="0.3">
      <c r="A41">
        <v>614000</v>
      </c>
      <c r="B41" t="s">
        <v>4</v>
      </c>
      <c r="C41" s="1">
        <v>857.43</v>
      </c>
      <c r="D41" s="10">
        <f t="shared" si="4"/>
        <v>1.8666666666666668E-2</v>
      </c>
      <c r="E41" s="5">
        <v>0</v>
      </c>
      <c r="F41" s="2">
        <f t="shared" si="5"/>
        <v>0</v>
      </c>
    </row>
    <row r="42" spans="1:6" x14ac:dyDescent="0.3">
      <c r="A42">
        <v>614700</v>
      </c>
      <c r="B42" t="s">
        <v>63</v>
      </c>
      <c r="C42" s="1">
        <v>258.16000000000003</v>
      </c>
      <c r="D42" s="10">
        <f t="shared" si="4"/>
        <v>1.8666666666666668E-2</v>
      </c>
      <c r="E42" s="5">
        <v>0</v>
      </c>
      <c r="F42" s="2">
        <f t="shared" si="5"/>
        <v>0</v>
      </c>
    </row>
    <row r="43" spans="1:6" x14ac:dyDescent="0.3">
      <c r="A43">
        <v>616010</v>
      </c>
      <c r="B43" t="s">
        <v>58</v>
      </c>
      <c r="C43" s="1">
        <v>15</v>
      </c>
      <c r="D43" s="10">
        <f t="shared" si="4"/>
        <v>1.8666666666666668E-2</v>
      </c>
      <c r="E43" s="5">
        <v>0</v>
      </c>
      <c r="F43" s="2">
        <f t="shared" si="5"/>
        <v>0</v>
      </c>
    </row>
    <row r="44" spans="1:6" x14ac:dyDescent="0.3">
      <c r="A44">
        <v>650000</v>
      </c>
      <c r="B44" t="s">
        <v>36</v>
      </c>
      <c r="C44" s="1">
        <v>21</v>
      </c>
      <c r="D44" s="10">
        <f t="shared" si="4"/>
        <v>1.8666666666666668E-2</v>
      </c>
      <c r="E44" s="5">
        <v>0</v>
      </c>
      <c r="F44" s="2">
        <f t="shared" si="5"/>
        <v>0</v>
      </c>
    </row>
    <row r="45" spans="1:6" x14ac:dyDescent="0.3">
      <c r="B45" s="3" t="s">
        <v>7</v>
      </c>
      <c r="C45" s="3"/>
      <c r="D45" s="3"/>
      <c r="E45" s="3"/>
      <c r="F45" s="4">
        <f>SUM(F35:F44)</f>
        <v>168.40040000000002</v>
      </c>
    </row>
    <row r="47" spans="1:6" x14ac:dyDescent="0.3">
      <c r="A47" s="17" t="s">
        <v>22</v>
      </c>
      <c r="B47" s="17"/>
    </row>
    <row r="48" spans="1:6" x14ac:dyDescent="0.3">
      <c r="A48" t="s">
        <v>23</v>
      </c>
      <c r="B48" s="1"/>
    </row>
    <row r="49" spans="1:2" x14ac:dyDescent="0.3">
      <c r="A49" t="s">
        <v>24</v>
      </c>
      <c r="B49" s="1"/>
    </row>
    <row r="50" spans="1:2" x14ac:dyDescent="0.3">
      <c r="A50" t="s">
        <v>25</v>
      </c>
      <c r="B50" s="1"/>
    </row>
    <row r="51" spans="1:2" x14ac:dyDescent="0.3">
      <c r="A51" t="s">
        <v>26</v>
      </c>
      <c r="B51" s="1"/>
    </row>
    <row r="52" spans="1:2" x14ac:dyDescent="0.3">
      <c r="A52" t="s">
        <v>27</v>
      </c>
      <c r="B52" s="1"/>
    </row>
    <row r="53" spans="1:2" x14ac:dyDescent="0.3">
      <c r="A53" t="s">
        <v>28</v>
      </c>
      <c r="B53" s="1"/>
    </row>
    <row r="54" spans="1:2" x14ac:dyDescent="0.3">
      <c r="A54" t="s">
        <v>29</v>
      </c>
      <c r="B54" s="1">
        <v>75</v>
      </c>
    </row>
    <row r="55" spans="1:2" x14ac:dyDescent="0.3">
      <c r="A55" t="s">
        <v>30</v>
      </c>
      <c r="B55" s="1">
        <v>75</v>
      </c>
    </row>
    <row r="56" spans="1:2" x14ac:dyDescent="0.3">
      <c r="A56" t="s">
        <v>31</v>
      </c>
      <c r="B56" s="1">
        <v>75</v>
      </c>
    </row>
    <row r="57" spans="1:2" x14ac:dyDescent="0.3">
      <c r="A57" t="s">
        <v>32</v>
      </c>
      <c r="B57" s="1">
        <v>75</v>
      </c>
    </row>
    <row r="58" spans="1:2" x14ac:dyDescent="0.3">
      <c r="A58" t="s">
        <v>33</v>
      </c>
      <c r="B58" s="1">
        <v>75</v>
      </c>
    </row>
    <row r="59" spans="1:2" x14ac:dyDescent="0.3">
      <c r="A59" t="s">
        <v>34</v>
      </c>
      <c r="B59" s="1">
        <v>75</v>
      </c>
    </row>
    <row r="60" spans="1:2" x14ac:dyDescent="0.3">
      <c r="A60" s="3" t="s">
        <v>5</v>
      </c>
      <c r="B60" s="8">
        <f>SUM(B48:B59)</f>
        <v>450</v>
      </c>
    </row>
  </sheetData>
  <mergeCells count="1">
    <mergeCell ref="A47:B47"/>
  </mergeCells>
  <hyperlinks>
    <hyperlink ref="E6" r:id="rId1" xr:uid="{3BE58EB2-FA42-4169-AE6B-752EBF6975AF}"/>
  </hyperlinks>
  <pageMargins left="0.7" right="0.7" top="0.75" bottom="0.75" header="0.3" footer="0.3"/>
  <pageSetup orientation="portrait" r:id="rId2"/>
  <headerFooter>
    <oddFooter xml:space="preserve">&amp;L_x000D_&amp;1#&amp;"Tahoma"&amp;9&amp;KCF022B C2 - Restricted use 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66D4-0056-4363-A634-15DF1A1DBFFC}">
  <dimension ref="A1:I54"/>
  <sheetViews>
    <sheetView zoomScale="85" zoomScaleNormal="85" workbookViewId="0">
      <selection activeCell="B1" sqref="B1"/>
    </sheetView>
  </sheetViews>
  <sheetFormatPr defaultRowHeight="14.4" x14ac:dyDescent="0.3"/>
  <cols>
    <col min="1" max="1" width="14.88671875" bestFit="1" customWidth="1"/>
    <col min="2" max="2" width="52.33203125" bestFit="1" customWidth="1"/>
    <col min="3" max="3" width="29.88671875" customWidth="1"/>
    <col min="4" max="4" width="22.21875" bestFit="1" customWidth="1"/>
    <col min="5" max="5" width="15.33203125" customWidth="1"/>
  </cols>
  <sheetData>
    <row r="1" spans="1:6" x14ac:dyDescent="0.3">
      <c r="B1" s="3" t="s">
        <v>21</v>
      </c>
      <c r="C1" s="16" t="s">
        <v>73</v>
      </c>
    </row>
    <row r="2" spans="1:6" x14ac:dyDescent="0.3">
      <c r="B2" t="s">
        <v>20</v>
      </c>
      <c r="C2" s="2">
        <f>F16+F28+F39</f>
        <v>902.1854071456612</v>
      </c>
    </row>
    <row r="3" spans="1:6" x14ac:dyDescent="0.3">
      <c r="B3" t="s">
        <v>35</v>
      </c>
      <c r="C3" s="2">
        <f>-B54</f>
        <v>0</v>
      </c>
    </row>
    <row r="4" spans="1:6" x14ac:dyDescent="0.3">
      <c r="B4" s="3" t="s">
        <v>48</v>
      </c>
      <c r="C4" s="4">
        <f>C2+C3</f>
        <v>902.1854071456612</v>
      </c>
    </row>
    <row r="5" spans="1:6" x14ac:dyDescent="0.3">
      <c r="B5" s="3"/>
      <c r="C5" s="4"/>
    </row>
    <row r="6" spans="1:6" ht="28.8" x14ac:dyDescent="0.3">
      <c r="B6" s="3" t="s">
        <v>8</v>
      </c>
      <c r="C6" s="3" t="s">
        <v>72</v>
      </c>
      <c r="D6" s="3" t="s">
        <v>9</v>
      </c>
      <c r="E6" s="7" t="s">
        <v>45</v>
      </c>
      <c r="F6" s="3" t="s">
        <v>5</v>
      </c>
    </row>
    <row r="7" spans="1:6" x14ac:dyDescent="0.3">
      <c r="A7">
        <v>610010</v>
      </c>
      <c r="B7" t="s">
        <v>39</v>
      </c>
      <c r="C7" s="1">
        <v>1539.77</v>
      </c>
      <c r="D7" s="9">
        <f t="shared" ref="D7:D15" si="0">240/10000</f>
        <v>2.4E-2</v>
      </c>
      <c r="E7" s="5">
        <v>0</v>
      </c>
      <c r="F7" s="2">
        <f t="shared" ref="F7:F15" si="1">C7*D7*E7</f>
        <v>0</v>
      </c>
    </row>
    <row r="8" spans="1:6" x14ac:dyDescent="0.3">
      <c r="A8">
        <v>610370</v>
      </c>
      <c r="B8" t="s">
        <v>10</v>
      </c>
      <c r="C8" s="1">
        <v>816.75</v>
      </c>
      <c r="D8" s="9">
        <f t="shared" si="0"/>
        <v>2.4E-2</v>
      </c>
      <c r="E8" s="5">
        <v>1</v>
      </c>
      <c r="F8" s="2">
        <f t="shared" si="1"/>
        <v>19.602</v>
      </c>
    </row>
    <row r="9" spans="1:6" x14ac:dyDescent="0.3">
      <c r="A9">
        <v>610600</v>
      </c>
      <c r="B9" t="s">
        <v>46</v>
      </c>
      <c r="C9" s="1">
        <v>4672</v>
      </c>
      <c r="D9" s="9">
        <f t="shared" si="0"/>
        <v>2.4E-2</v>
      </c>
      <c r="E9" s="5">
        <v>1</v>
      </c>
      <c r="F9" s="2">
        <f t="shared" si="1"/>
        <v>112.128</v>
      </c>
    </row>
    <row r="10" spans="1:6" x14ac:dyDescent="0.3">
      <c r="A10">
        <v>610610</v>
      </c>
      <c r="B10" t="s">
        <v>42</v>
      </c>
      <c r="C10" s="1">
        <v>224.22</v>
      </c>
      <c r="D10" s="9">
        <f t="shared" si="0"/>
        <v>2.4E-2</v>
      </c>
      <c r="E10" s="5">
        <v>1</v>
      </c>
      <c r="F10" s="2">
        <f t="shared" si="1"/>
        <v>5.3812800000000003</v>
      </c>
    </row>
    <row r="11" spans="1:6" x14ac:dyDescent="0.3">
      <c r="A11">
        <v>613000</v>
      </c>
      <c r="B11" t="s">
        <v>11</v>
      </c>
      <c r="C11" s="1">
        <v>7537.23</v>
      </c>
      <c r="D11" s="9">
        <f t="shared" si="0"/>
        <v>2.4E-2</v>
      </c>
      <c r="E11" s="6">
        <v>0.34</v>
      </c>
      <c r="F11" s="2">
        <f t="shared" si="1"/>
        <v>61.503796800000003</v>
      </c>
    </row>
    <row r="12" spans="1:6" x14ac:dyDescent="0.3">
      <c r="A12">
        <v>614000</v>
      </c>
      <c r="B12" t="s">
        <v>4</v>
      </c>
      <c r="C12" s="1">
        <v>-177.95</v>
      </c>
      <c r="D12" s="9">
        <f t="shared" si="0"/>
        <v>2.4E-2</v>
      </c>
      <c r="E12" s="6">
        <v>0</v>
      </c>
      <c r="F12" s="2">
        <f t="shared" si="1"/>
        <v>0</v>
      </c>
    </row>
    <row r="13" spans="1:6" x14ac:dyDescent="0.3">
      <c r="A13">
        <v>616110</v>
      </c>
      <c r="B13" t="s">
        <v>40</v>
      </c>
      <c r="C13" s="1">
        <v>154</v>
      </c>
      <c r="D13" s="9">
        <f t="shared" si="0"/>
        <v>2.4E-2</v>
      </c>
      <c r="E13" s="6">
        <v>0</v>
      </c>
      <c r="F13" s="2">
        <f t="shared" si="1"/>
        <v>0</v>
      </c>
    </row>
    <row r="14" spans="1:6" x14ac:dyDescent="0.3">
      <c r="A14">
        <v>616600</v>
      </c>
      <c r="B14" t="s">
        <v>41</v>
      </c>
      <c r="C14" s="1">
        <v>254</v>
      </c>
      <c r="D14" s="9">
        <f>6/254</f>
        <v>2.3622047244094488E-2</v>
      </c>
      <c r="E14" s="6">
        <v>0</v>
      </c>
      <c r="F14" s="2">
        <f t="shared" si="1"/>
        <v>0</v>
      </c>
    </row>
    <row r="15" spans="1:6" x14ac:dyDescent="0.3">
      <c r="A15">
        <v>650000</v>
      </c>
      <c r="B15" t="s">
        <v>36</v>
      </c>
      <c r="C15" s="1">
        <v>17</v>
      </c>
      <c r="D15" s="9">
        <f t="shared" si="0"/>
        <v>2.4E-2</v>
      </c>
      <c r="E15" s="6">
        <v>0</v>
      </c>
      <c r="F15" s="2">
        <f t="shared" si="1"/>
        <v>0</v>
      </c>
    </row>
    <row r="16" spans="1:6" x14ac:dyDescent="0.3">
      <c r="B16" s="3" t="s">
        <v>13</v>
      </c>
      <c r="F16" s="4">
        <f>SUM(F7:F15)</f>
        <v>198.6150768</v>
      </c>
    </row>
    <row r="18" spans="1:9" ht="28.8" x14ac:dyDescent="0.3">
      <c r="B18" s="3" t="s">
        <v>12</v>
      </c>
      <c r="C18" s="3" t="s">
        <v>72</v>
      </c>
      <c r="D18" s="3" t="s">
        <v>19</v>
      </c>
      <c r="E18" s="7" t="s">
        <v>45</v>
      </c>
      <c r="F18" s="3" t="s">
        <v>5</v>
      </c>
      <c r="I18" s="2"/>
    </row>
    <row r="19" spans="1:9" x14ac:dyDescent="0.3">
      <c r="A19">
        <v>610100</v>
      </c>
      <c r="B19" t="s">
        <v>15</v>
      </c>
      <c r="C19" s="1">
        <v>731.04</v>
      </c>
      <c r="D19" s="10">
        <f>212/4137</f>
        <v>5.1244863427604544E-2</v>
      </c>
      <c r="E19" s="6">
        <v>0</v>
      </c>
      <c r="F19" s="2">
        <f t="shared" ref="F19:F27" si="2">C19*D19*E19</f>
        <v>0</v>
      </c>
    </row>
    <row r="20" spans="1:9" x14ac:dyDescent="0.3">
      <c r="A20">
        <v>610110</v>
      </c>
      <c r="B20" t="s">
        <v>38</v>
      </c>
      <c r="C20" s="1">
        <v>3922.14</v>
      </c>
      <c r="D20" s="10">
        <f t="shared" ref="D20:D27" si="3">212/4137</f>
        <v>5.1244863427604544E-2</v>
      </c>
      <c r="E20" s="6">
        <v>0.5</v>
      </c>
      <c r="F20" s="2">
        <f t="shared" si="2"/>
        <v>100.49476432197244</v>
      </c>
    </row>
    <row r="21" spans="1:9" x14ac:dyDescent="0.3">
      <c r="A21">
        <v>610370</v>
      </c>
      <c r="B21" t="s">
        <v>10</v>
      </c>
      <c r="C21" s="1">
        <v>1428.4</v>
      </c>
      <c r="D21" s="10">
        <f t="shared" si="3"/>
        <v>5.1244863427604544E-2</v>
      </c>
      <c r="E21" s="6">
        <v>1</v>
      </c>
      <c r="F21" s="2">
        <f t="shared" si="2"/>
        <v>73.198162919990338</v>
      </c>
    </row>
    <row r="22" spans="1:9" x14ac:dyDescent="0.3">
      <c r="A22">
        <v>610431</v>
      </c>
      <c r="B22" t="s">
        <v>16</v>
      </c>
      <c r="C22" s="1">
        <v>139.15</v>
      </c>
      <c r="D22" s="10">
        <f t="shared" si="3"/>
        <v>5.1244863427604544E-2</v>
      </c>
      <c r="E22" s="6">
        <v>0</v>
      </c>
      <c r="F22" s="2">
        <f t="shared" si="2"/>
        <v>0</v>
      </c>
    </row>
    <row r="23" spans="1:9" x14ac:dyDescent="0.3">
      <c r="A23">
        <v>610500</v>
      </c>
      <c r="B23" t="s">
        <v>17</v>
      </c>
      <c r="C23" s="1">
        <v>6004.02</v>
      </c>
      <c r="D23" s="10">
        <f t="shared" si="3"/>
        <v>5.1244863427604544E-2</v>
      </c>
      <c r="E23" s="6">
        <v>1</v>
      </c>
      <c r="F23" s="2">
        <f t="shared" si="2"/>
        <v>307.67518491660627</v>
      </c>
    </row>
    <row r="24" spans="1:9" x14ac:dyDescent="0.3">
      <c r="A24">
        <v>612010</v>
      </c>
      <c r="B24" t="s">
        <v>1</v>
      </c>
      <c r="C24" s="1">
        <v>480.47</v>
      </c>
      <c r="D24" s="10">
        <f t="shared" si="3"/>
        <v>5.1244863427604544E-2</v>
      </c>
      <c r="E24" s="6">
        <v>1</v>
      </c>
      <c r="F24" s="2">
        <f t="shared" si="2"/>
        <v>24.621619531061157</v>
      </c>
    </row>
    <row r="25" spans="1:9" x14ac:dyDescent="0.3">
      <c r="A25">
        <v>612101</v>
      </c>
      <c r="B25" t="s">
        <v>18</v>
      </c>
      <c r="C25" s="1">
        <v>490.05</v>
      </c>
      <c r="D25" s="10">
        <f t="shared" si="3"/>
        <v>5.1244863427604544E-2</v>
      </c>
      <c r="E25" s="6">
        <v>1</v>
      </c>
      <c r="F25" s="2">
        <f t="shared" si="2"/>
        <v>25.112545322697606</v>
      </c>
    </row>
    <row r="26" spans="1:9" x14ac:dyDescent="0.3">
      <c r="A26">
        <v>614000</v>
      </c>
      <c r="B26" t="s">
        <v>4</v>
      </c>
      <c r="C26" s="1">
        <v>1942.45</v>
      </c>
      <c r="D26" s="10">
        <f t="shared" si="3"/>
        <v>5.1244863427604544E-2</v>
      </c>
      <c r="E26" s="6">
        <v>0</v>
      </c>
      <c r="F26" s="2">
        <f t="shared" si="2"/>
        <v>0</v>
      </c>
    </row>
    <row r="27" spans="1:9" x14ac:dyDescent="0.3">
      <c r="A27">
        <v>650000</v>
      </c>
      <c r="B27" t="s">
        <v>36</v>
      </c>
      <c r="C27" s="1">
        <v>17</v>
      </c>
      <c r="D27" s="10">
        <f t="shared" si="3"/>
        <v>5.1244863427604544E-2</v>
      </c>
      <c r="E27" s="5">
        <v>0</v>
      </c>
      <c r="F27" s="2">
        <f t="shared" si="2"/>
        <v>0</v>
      </c>
    </row>
    <row r="28" spans="1:9" x14ac:dyDescent="0.3">
      <c r="B28" s="3" t="s">
        <v>14</v>
      </c>
      <c r="F28" s="4">
        <f>SUM(F19:F27)</f>
        <v>531.10227701232782</v>
      </c>
    </row>
    <row r="30" spans="1:9" ht="28.8" x14ac:dyDescent="0.3">
      <c r="B30" s="3" t="s">
        <v>0</v>
      </c>
      <c r="C30" s="3" t="s">
        <v>72</v>
      </c>
      <c r="D30" s="3" t="s">
        <v>6</v>
      </c>
      <c r="E30" s="7" t="s">
        <v>45</v>
      </c>
      <c r="F30" s="3" t="s">
        <v>5</v>
      </c>
    </row>
    <row r="31" spans="1:9" x14ac:dyDescent="0.3">
      <c r="A31">
        <v>610220</v>
      </c>
      <c r="B31" t="s">
        <v>37</v>
      </c>
      <c r="C31" s="1">
        <v>1164.04</v>
      </c>
      <c r="D31" s="10">
        <f t="shared" ref="D31:D38" si="4">28/1500</f>
        <v>1.8666666666666668E-2</v>
      </c>
      <c r="E31" s="5">
        <v>1</v>
      </c>
      <c r="F31" s="2">
        <f>C31*D31*E31</f>
        <v>21.72874666666667</v>
      </c>
    </row>
    <row r="32" spans="1:9" x14ac:dyDescent="0.3">
      <c r="A32">
        <v>610270</v>
      </c>
      <c r="B32" t="s">
        <v>43</v>
      </c>
      <c r="C32" s="1">
        <v>2336.34</v>
      </c>
      <c r="D32" s="10">
        <f t="shared" si="4"/>
        <v>1.8666666666666668E-2</v>
      </c>
      <c r="E32" s="5">
        <v>1</v>
      </c>
      <c r="F32" s="2">
        <f t="shared" ref="F32:F38" si="5">C32*D32*E32</f>
        <v>43.611680000000007</v>
      </c>
    </row>
    <row r="33" spans="1:6" x14ac:dyDescent="0.3">
      <c r="A33">
        <v>610410</v>
      </c>
      <c r="B33" t="s">
        <v>44</v>
      </c>
      <c r="C33" s="1">
        <v>374.8</v>
      </c>
      <c r="D33" s="10">
        <f t="shared" si="4"/>
        <v>1.8666666666666668E-2</v>
      </c>
      <c r="E33" s="5">
        <v>1</v>
      </c>
      <c r="F33" s="2">
        <f t="shared" si="5"/>
        <v>6.9962666666666671</v>
      </c>
    </row>
    <row r="34" spans="1:6" x14ac:dyDescent="0.3">
      <c r="A34">
        <v>610500</v>
      </c>
      <c r="B34" t="s">
        <v>47</v>
      </c>
      <c r="C34" s="1">
        <v>1633.5</v>
      </c>
      <c r="D34" s="10">
        <f t="shared" si="4"/>
        <v>1.8666666666666668E-2</v>
      </c>
      <c r="E34" s="5">
        <v>1</v>
      </c>
      <c r="F34" s="2">
        <f t="shared" si="5"/>
        <v>30.492000000000001</v>
      </c>
    </row>
    <row r="35" spans="1:6" x14ac:dyDescent="0.3">
      <c r="A35">
        <v>612100</v>
      </c>
      <c r="B35" t="s">
        <v>2</v>
      </c>
      <c r="C35" s="1">
        <v>1297.05</v>
      </c>
      <c r="D35" s="10">
        <f t="shared" si="4"/>
        <v>1.8666666666666668E-2</v>
      </c>
      <c r="E35" s="5">
        <v>1</v>
      </c>
      <c r="F35" s="2">
        <f t="shared" si="5"/>
        <v>24.211600000000001</v>
      </c>
    </row>
    <row r="36" spans="1:6" x14ac:dyDescent="0.3">
      <c r="A36">
        <v>612101</v>
      </c>
      <c r="B36" t="s">
        <v>3</v>
      </c>
      <c r="C36" s="1">
        <v>2433.63</v>
      </c>
      <c r="D36" s="10">
        <f t="shared" si="4"/>
        <v>1.8666666666666668E-2</v>
      </c>
      <c r="E36" s="5">
        <v>1</v>
      </c>
      <c r="F36" s="2">
        <f t="shared" si="5"/>
        <v>45.427760000000006</v>
      </c>
    </row>
    <row r="37" spans="1:6" x14ac:dyDescent="0.3">
      <c r="A37">
        <v>614000</v>
      </c>
      <c r="B37" t="s">
        <v>4</v>
      </c>
      <c r="C37" s="1">
        <v>880.11</v>
      </c>
      <c r="D37" s="10">
        <f t="shared" si="4"/>
        <v>1.8666666666666668E-2</v>
      </c>
      <c r="E37" s="5">
        <v>0</v>
      </c>
      <c r="F37" s="2">
        <f t="shared" si="5"/>
        <v>0</v>
      </c>
    </row>
    <row r="38" spans="1:6" x14ac:dyDescent="0.3">
      <c r="A38">
        <v>650000</v>
      </c>
      <c r="B38" t="s">
        <v>36</v>
      </c>
      <c r="C38" s="1">
        <v>17</v>
      </c>
      <c r="D38" s="10">
        <f t="shared" si="4"/>
        <v>1.8666666666666668E-2</v>
      </c>
      <c r="E38" s="5">
        <v>0</v>
      </c>
      <c r="F38" s="2">
        <f t="shared" si="5"/>
        <v>0</v>
      </c>
    </row>
    <row r="39" spans="1:6" x14ac:dyDescent="0.3">
      <c r="B39" s="3" t="s">
        <v>7</v>
      </c>
      <c r="C39" s="3"/>
      <c r="D39" s="3"/>
      <c r="E39" s="3"/>
      <c r="F39" s="4">
        <f>SUM(F31:F38)</f>
        <v>172.46805333333336</v>
      </c>
    </row>
    <row r="41" spans="1:6" x14ac:dyDescent="0.3">
      <c r="A41" s="17" t="s">
        <v>22</v>
      </c>
      <c r="B41" s="17"/>
    </row>
    <row r="42" spans="1:6" x14ac:dyDescent="0.3">
      <c r="A42" t="s">
        <v>23</v>
      </c>
      <c r="B42" s="1"/>
    </row>
    <row r="43" spans="1:6" x14ac:dyDescent="0.3">
      <c r="A43" t="s">
        <v>24</v>
      </c>
      <c r="B43" s="1"/>
    </row>
    <row r="44" spans="1:6" x14ac:dyDescent="0.3">
      <c r="A44" t="s">
        <v>25</v>
      </c>
      <c r="B44" s="1"/>
    </row>
    <row r="45" spans="1:6" x14ac:dyDescent="0.3">
      <c r="A45" t="s">
        <v>26</v>
      </c>
      <c r="B45" s="1"/>
    </row>
    <row r="46" spans="1:6" x14ac:dyDescent="0.3">
      <c r="A46" t="s">
        <v>27</v>
      </c>
      <c r="B46" s="1"/>
    </row>
    <row r="47" spans="1:6" x14ac:dyDescent="0.3">
      <c r="A47" t="s">
        <v>28</v>
      </c>
      <c r="B47" s="1"/>
    </row>
    <row r="48" spans="1:6" x14ac:dyDescent="0.3">
      <c r="A48" t="s">
        <v>29</v>
      </c>
      <c r="B48" s="1"/>
    </row>
    <row r="49" spans="1:2" x14ac:dyDescent="0.3">
      <c r="A49" t="s">
        <v>30</v>
      </c>
      <c r="B49" s="1"/>
    </row>
    <row r="50" spans="1:2" x14ac:dyDescent="0.3">
      <c r="A50" t="s">
        <v>31</v>
      </c>
      <c r="B50" s="1"/>
    </row>
    <row r="51" spans="1:2" x14ac:dyDescent="0.3">
      <c r="A51" t="s">
        <v>32</v>
      </c>
      <c r="B51" s="1"/>
    </row>
    <row r="52" spans="1:2" x14ac:dyDescent="0.3">
      <c r="A52" t="s">
        <v>33</v>
      </c>
      <c r="B52" s="1"/>
    </row>
    <row r="53" spans="1:2" x14ac:dyDescent="0.3">
      <c r="A53" t="s">
        <v>34</v>
      </c>
      <c r="B53" s="1"/>
    </row>
    <row r="54" spans="1:2" x14ac:dyDescent="0.3">
      <c r="A54" s="3" t="s">
        <v>5</v>
      </c>
      <c r="B54" s="8">
        <f>SUM(B42:B53)</f>
        <v>0</v>
      </c>
    </row>
  </sheetData>
  <mergeCells count="1">
    <mergeCell ref="A41:B41"/>
  </mergeCells>
  <pageMargins left="0.7" right="0.7" top="0.75" bottom="0.75" header="0.3" footer="0.3"/>
  <pageSetup orientation="portrait" r:id="rId1"/>
  <headerFooter>
    <oddFooter xml:space="preserve">&amp;L_x000D_&amp;1#&amp;"Tahoma"&amp;9&amp;KCF022B C2 - Restricted use </oddFooter>
  </headerFooter>
  <legacyDrawing r:id="rId2"/>
</worksheet>
</file>

<file path=docMetadata/LabelInfo.xml><?xml version="1.0" encoding="utf-8"?>
<clbl:labelList xmlns:clbl="http://schemas.microsoft.com/office/2020/mipLabelMetadata">
  <clbl:label id="{c5e6e129-f928-4a05-ae32-d838f6b21bdd}" enabled="1" method="Standard" siteId="{8b87af7d-8647-4dc7-8df4-5f69a2011bb5}" contentBits="3" removed="0"/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Hendrickx</dc:creator>
  <cp:lastModifiedBy>HENDRICKX Peter</cp:lastModifiedBy>
  <dcterms:created xsi:type="dcterms:W3CDTF">2018-03-13T16:04:17Z</dcterms:created>
  <dcterms:modified xsi:type="dcterms:W3CDTF">2025-10-06T14:35:59Z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pehendri@microsoft.com</vt:lpwstr>
  </property>
  <property fmtid="{D5CDD505-2E9C-101B-9397-08002B2CF9AE}" pid="5" name="MSIP_Label_f42aa342-8706-4288-bd11-ebb85995028c_SetDate">
    <vt:lpwstr>2019-10-01T12:36:42.1213563Z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4bf07c2f-adfe-48b6-80ac-0a8ee2647c72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